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8\Desktop\"/>
    </mc:Choice>
  </mc:AlternateContent>
  <bookViews>
    <workbookView xWindow="0" yWindow="0" windowWidth="28800" windowHeight="12300" tabRatio="820"/>
  </bookViews>
  <sheets>
    <sheet name="IR Package - Table of Contents" sheetId="1" r:id="rId1"/>
    <sheet name="Statements of Income" sheetId="2" r:id="rId2"/>
    <sheet name="Balance Sheets" sheetId="3" r:id="rId3"/>
    <sheet name="Statements of Cash Flows" sheetId="4" r:id="rId4"/>
    <sheet name="Segment Income Statement" sheetId="5" r:id="rId5"/>
    <sheet name="United States Supplemental Fina" sheetId="6" r:id="rId6"/>
    <sheet name="International Supplemental Fina" sheetId="7" r:id="rId7"/>
    <sheet name="Non-GAAP Reconciliations" sheetId="8" r:id="rId8"/>
    <sheet name="Non-GAAP Reconciliations 2" sheetId="9" r:id="rId9"/>
    <sheet name="Non-GAAP Reconciliations 3" sheetId="10" r:id="rId10"/>
  </sheets>
  <definedNames>
    <definedName name="_xlnm.Print_Area" localSheetId="2">'Balance Sheets'!$A$1:$H$48</definedName>
    <definedName name="_xlnm.Print_Area" localSheetId="6">'International Supplemental Fina'!$A$1:$I$43</definedName>
    <definedName name="_xlnm.Print_Area" localSheetId="0">'IR Package - Table of Contents'!$A$1:$E$35</definedName>
    <definedName name="_xlnm.Print_Area" localSheetId="7">'Non-GAAP Reconciliations'!$A$1:$I$27</definedName>
    <definedName name="_xlnm.Print_Area" localSheetId="9">'Non-GAAP Reconciliations 3'!$A$1:$I$47</definedName>
    <definedName name="_xlnm.Print_Area" localSheetId="4">'Segment Income Statement'!$A$1:$I$27</definedName>
    <definedName name="_xlnm.Print_Area" localSheetId="3">'Statements of Cash Flows'!$A$1:$H$51</definedName>
    <definedName name="_xlnm.Print_Area" localSheetId="1">'Statements of Income'!$A$1:$I$47</definedName>
    <definedName name="_xlnm.Print_Area" localSheetId="5">'United States Supplemental Fina'!$A$1:$I$37</definedName>
  </definedNames>
  <calcPr calcId="162913"/>
</workbook>
</file>

<file path=xl/calcChain.xml><?xml version="1.0" encoding="utf-8"?>
<calcChain xmlns="http://schemas.openxmlformats.org/spreadsheetml/2006/main">
  <c r="I44" i="10" l="1"/>
  <c r="I37" i="10"/>
  <c r="G37" i="10"/>
  <c r="F37" i="10"/>
  <c r="E37" i="10"/>
  <c r="D37" i="10"/>
  <c r="C37" i="10"/>
  <c r="G30" i="10"/>
  <c r="F30" i="10"/>
  <c r="E30" i="10"/>
  <c r="D30" i="10"/>
  <c r="C30" i="10"/>
  <c r="C23" i="10"/>
  <c r="I20" i="10"/>
  <c r="I25" i="10" s="1"/>
  <c r="I30" i="10" s="1"/>
  <c r="G20" i="10"/>
  <c r="G23" i="10" s="1"/>
  <c r="F20" i="10"/>
  <c r="F23" i="10" s="1"/>
  <c r="E20" i="10"/>
  <c r="E23" i="10" s="1"/>
  <c r="D20" i="10"/>
  <c r="D23" i="10" s="1"/>
  <c r="C20" i="10"/>
  <c r="F13" i="10"/>
  <c r="I12" i="10"/>
  <c r="I13" i="10" s="1"/>
  <c r="F12" i="10"/>
  <c r="E12" i="10"/>
  <c r="E13" i="10" s="1"/>
  <c r="D12" i="10"/>
  <c r="D13" i="10" s="1"/>
  <c r="C12" i="10"/>
  <c r="C13" i="10" s="1"/>
  <c r="C39" i="9"/>
  <c r="C37" i="9"/>
  <c r="C29" i="9"/>
  <c r="D25" i="9"/>
  <c r="C25" i="9"/>
  <c r="E24" i="9"/>
  <c r="D20" i="9"/>
  <c r="C20" i="9"/>
  <c r="E20" i="9" s="1"/>
  <c r="E19" i="9"/>
  <c r="C17" i="9"/>
  <c r="C22" i="9" s="1"/>
  <c r="D15" i="9"/>
  <c r="C15" i="9"/>
  <c r="E15" i="9" s="1"/>
  <c r="E14" i="9"/>
  <c r="E13" i="9"/>
  <c r="C46" i="9" s="1"/>
  <c r="C47" i="9" s="1"/>
  <c r="E12" i="9"/>
  <c r="E11" i="9"/>
  <c r="C9" i="9"/>
  <c r="C7" i="9"/>
  <c r="I25" i="8"/>
  <c r="I17" i="8"/>
  <c r="F17" i="8"/>
  <c r="E17" i="8"/>
  <c r="D17" i="8"/>
  <c r="C17" i="8"/>
  <c r="I16" i="8"/>
  <c r="F16" i="8"/>
  <c r="E16" i="8"/>
  <c r="D16" i="8"/>
  <c r="C16" i="8"/>
  <c r="G15" i="8"/>
  <c r="G14" i="8"/>
  <c r="G13" i="8"/>
  <c r="G12" i="8"/>
  <c r="G11" i="8"/>
  <c r="G10" i="8"/>
  <c r="G9" i="8"/>
  <c r="G17" i="8" s="1"/>
  <c r="G8" i="8"/>
  <c r="G16" i="8" s="1"/>
  <c r="G6" i="8"/>
  <c r="G39" i="7"/>
  <c r="F37" i="7"/>
  <c r="E37" i="7"/>
  <c r="D37" i="7"/>
  <c r="C37" i="7"/>
  <c r="G36" i="7"/>
  <c r="G35" i="7"/>
  <c r="G37" i="7" s="1"/>
  <c r="G23" i="7"/>
  <c r="I21" i="7"/>
  <c r="F21" i="7"/>
  <c r="F20" i="7"/>
  <c r="C20" i="7"/>
  <c r="G19" i="7"/>
  <c r="I18" i="7"/>
  <c r="I20" i="7" s="1"/>
  <c r="E18" i="7"/>
  <c r="E20" i="7" s="1"/>
  <c r="D18" i="7"/>
  <c r="D21" i="7" s="1"/>
  <c r="C18" i="7"/>
  <c r="C21" i="7" s="1"/>
  <c r="G17" i="7"/>
  <c r="G16" i="7"/>
  <c r="G15" i="7"/>
  <c r="G14" i="7"/>
  <c r="G13" i="7"/>
  <c r="G12" i="7"/>
  <c r="G9" i="7"/>
  <c r="G8" i="7"/>
  <c r="G7" i="7"/>
  <c r="G23" i="6"/>
  <c r="I21" i="6"/>
  <c r="F21" i="6"/>
  <c r="I20" i="6"/>
  <c r="F20" i="6"/>
  <c r="D20" i="6"/>
  <c r="C20" i="6"/>
  <c r="G19" i="6"/>
  <c r="I18" i="6"/>
  <c r="E18" i="6"/>
  <c r="E20" i="6" s="1"/>
  <c r="D18" i="6"/>
  <c r="C18" i="6"/>
  <c r="G17" i="6"/>
  <c r="G16" i="6"/>
  <c r="G15" i="6"/>
  <c r="G14" i="6"/>
  <c r="G13" i="6"/>
  <c r="G12" i="6"/>
  <c r="G9" i="6"/>
  <c r="G8" i="6"/>
  <c r="G7" i="6"/>
  <c r="F26" i="5"/>
  <c r="G25" i="5"/>
  <c r="G24" i="5"/>
  <c r="G23" i="5"/>
  <c r="G22" i="5"/>
  <c r="G21" i="5"/>
  <c r="G20" i="5"/>
  <c r="G19" i="5"/>
  <c r="G16" i="5"/>
  <c r="G15" i="5"/>
  <c r="G14" i="5"/>
  <c r="G13" i="5"/>
  <c r="I10" i="5"/>
  <c r="I26" i="5" s="1"/>
  <c r="F10" i="5"/>
  <c r="E10" i="5"/>
  <c r="E26" i="5" s="1"/>
  <c r="D10" i="5"/>
  <c r="D26" i="5" s="1"/>
  <c r="C10" i="5"/>
  <c r="C26" i="5" s="1"/>
  <c r="G9" i="5"/>
  <c r="G8" i="5"/>
  <c r="G10" i="5" s="1"/>
  <c r="G26" i="5" s="1"/>
  <c r="H48" i="4"/>
  <c r="H41" i="4"/>
  <c r="F41" i="4"/>
  <c r="E41" i="4"/>
  <c r="D41" i="4"/>
  <c r="C41" i="4"/>
  <c r="H35" i="4"/>
  <c r="F35" i="4"/>
  <c r="E35" i="4"/>
  <c r="D35" i="4"/>
  <c r="C35" i="4"/>
  <c r="H26" i="4"/>
  <c r="F26" i="4"/>
  <c r="E26" i="4"/>
  <c r="D26" i="4"/>
  <c r="C26" i="4"/>
  <c r="H45" i="3"/>
  <c r="H30" i="3"/>
  <c r="H38" i="3" s="1"/>
  <c r="H41" i="3" s="1"/>
  <c r="F30" i="3"/>
  <c r="F38" i="3" s="1"/>
  <c r="F41" i="3" s="1"/>
  <c r="E30" i="3"/>
  <c r="E38" i="3" s="1"/>
  <c r="E41" i="3" s="1"/>
  <c r="D30" i="3"/>
  <c r="D38" i="3" s="1"/>
  <c r="D41" i="3" s="1"/>
  <c r="C30" i="3"/>
  <c r="C38" i="3" s="1"/>
  <c r="C41" i="3" s="1"/>
  <c r="C21" i="3"/>
  <c r="H14" i="3"/>
  <c r="H21" i="3" s="1"/>
  <c r="F14" i="3"/>
  <c r="F21" i="3" s="1"/>
  <c r="E14" i="3"/>
  <c r="E21" i="3" s="1"/>
  <c r="D14" i="3"/>
  <c r="D21" i="3" s="1"/>
  <c r="C14" i="3"/>
  <c r="I33" i="2"/>
  <c r="F33" i="2"/>
  <c r="E33" i="2"/>
  <c r="E36" i="2" s="1"/>
  <c r="D33" i="2"/>
  <c r="C33" i="2"/>
  <c r="G32" i="2"/>
  <c r="G31" i="2"/>
  <c r="G27" i="2"/>
  <c r="G26" i="2"/>
  <c r="C24" i="2"/>
  <c r="C28" i="2" s="1"/>
  <c r="C35" i="2" s="1"/>
  <c r="I23" i="2"/>
  <c r="F23" i="2"/>
  <c r="E23" i="2"/>
  <c r="D23" i="2"/>
  <c r="C23" i="2"/>
  <c r="G22" i="2"/>
  <c r="G21" i="2"/>
  <c r="G20" i="2"/>
  <c r="G19" i="2"/>
  <c r="G18" i="2"/>
  <c r="G17" i="2"/>
  <c r="G16" i="2"/>
  <c r="G23" i="2" s="1"/>
  <c r="I13" i="2"/>
  <c r="I24" i="2" s="1"/>
  <c r="I28" i="2" s="1"/>
  <c r="I35" i="2" s="1"/>
  <c r="F13" i="2"/>
  <c r="F24" i="2" s="1"/>
  <c r="F28" i="2" s="1"/>
  <c r="F35" i="2" s="1"/>
  <c r="E13" i="2"/>
  <c r="E24" i="2" s="1"/>
  <c r="E28" i="2" s="1"/>
  <c r="D13" i="2"/>
  <c r="D24" i="2" s="1"/>
  <c r="D28" i="2" s="1"/>
  <c r="D35" i="2" s="1"/>
  <c r="C13" i="2"/>
  <c r="G12" i="2"/>
  <c r="G11" i="2"/>
  <c r="G10" i="2"/>
  <c r="G9" i="2"/>
  <c r="G8" i="2"/>
  <c r="I23" i="10" l="1"/>
  <c r="E25" i="9"/>
  <c r="C27" i="9" s="1"/>
  <c r="F45" i="4"/>
  <c r="F48" i="4" s="1"/>
  <c r="E35" i="2"/>
  <c r="G33" i="2"/>
  <c r="G13" i="2"/>
  <c r="I36" i="2"/>
  <c r="F36" i="2"/>
  <c r="G24" i="2"/>
  <c r="G28" i="2" s="1"/>
  <c r="G35" i="2" s="1"/>
  <c r="C36" i="2"/>
  <c r="D36" i="2"/>
  <c r="G18" i="6"/>
  <c r="G20" i="6" s="1"/>
  <c r="E21" i="7"/>
  <c r="G18" i="7"/>
  <c r="G20" i="7" s="1"/>
  <c r="D20" i="7"/>
  <c r="G21" i="7" l="1"/>
  <c r="G21" i="6"/>
  <c r="G36" i="2"/>
</calcChain>
</file>

<file path=xl/sharedStrings.xml><?xml version="1.0" encoding="utf-8"?>
<sst xmlns="http://schemas.openxmlformats.org/spreadsheetml/2006/main" count="464" uniqueCount="255">
  <si>
    <t>Table of Contents:</t>
  </si>
  <si>
    <t>Statements of Income</t>
  </si>
  <si>
    <t>Guy Baber</t>
  </si>
  <si>
    <t>713/296-1892</t>
  </si>
  <si>
    <t>Balance Sheets</t>
  </si>
  <si>
    <t>gbaber@marathonoil.com</t>
  </si>
  <si>
    <t>Statements of Cash Flows</t>
  </si>
  <si>
    <t>Segment Income Summary</t>
  </si>
  <si>
    <t>John Reid</t>
  </si>
  <si>
    <t>713/296-4380</t>
  </si>
  <si>
    <t>United States Supplemental Financial Data</t>
  </si>
  <si>
    <t>jreid@marathonoil.com</t>
  </si>
  <si>
    <t>International Supplemental Financial Data</t>
  </si>
  <si>
    <t>Non-GAAP Reconciliations</t>
  </si>
  <si>
    <t>8 - 10</t>
  </si>
  <si>
    <t>Investor Relations</t>
  </si>
  <si>
    <t>5555 San Felipe Street</t>
  </si>
  <si>
    <t>Houston, TX  77056-2723</t>
  </si>
  <si>
    <t>Additional information regarding Investor Relations,</t>
  </si>
  <si>
    <t>Financial Highlights, and News Releases can be</t>
  </si>
  <si>
    <t>reviewed on our website at:  www.marathonoil.com</t>
  </si>
  <si>
    <t>Consolidated Statements of Income</t>
  </si>
  <si>
    <t>Marathon Oil Corporation</t>
  </si>
  <si>
    <t>1st Qtr</t>
  </si>
  <si>
    <t>2nd Qtr</t>
  </si>
  <si>
    <t>3rd Qtr</t>
  </si>
  <si>
    <t>4th Qtr</t>
  </si>
  <si>
    <t>Year</t>
  </si>
  <si>
    <t>(Dollars in millions except per share data)</t>
  </si>
  <si>
    <t/>
  </si>
  <si>
    <t>2018</t>
  </si>
  <si>
    <t>2019</t>
  </si>
  <si>
    <t>REVENUES AND OTHER INCOME:</t>
  </si>
  <si>
    <t>Revenues from contracts with customers</t>
  </si>
  <si>
    <t>Net gain (loss) on commodity derivatives</t>
  </si>
  <si>
    <t>Income from equity method investments</t>
  </si>
  <si>
    <t>Net gain (loss) on disposal of assets</t>
  </si>
  <si>
    <t>Other income</t>
  </si>
  <si>
    <t>Total revenues and other income</t>
  </si>
  <si>
    <t>COSTS AND EXPENSES:</t>
  </si>
  <si>
    <t>Production</t>
  </si>
  <si>
    <t>Shipping, handling and other operating</t>
  </si>
  <si>
    <t>Exploration</t>
  </si>
  <si>
    <t>Depreciation, depletion and amortization</t>
  </si>
  <si>
    <t>Impairments</t>
  </si>
  <si>
    <t>Taxes other than income</t>
  </si>
  <si>
    <t>General and administrative</t>
  </si>
  <si>
    <t>Total costs and expenses</t>
  </si>
  <si>
    <t>Income from operations</t>
  </si>
  <si>
    <t>Net interest and other</t>
  </si>
  <si>
    <t>Other net periodic benefit costs</t>
  </si>
  <si>
    <t>Income before income taxes</t>
  </si>
  <si>
    <t>Estimated income tax provision (benefit)</t>
  </si>
  <si>
    <t>Current</t>
  </si>
  <si>
    <t>Deferred</t>
  </si>
  <si>
    <t>Total provision (benefit) for income taxes</t>
  </si>
  <si>
    <t>NET INCOME</t>
  </si>
  <si>
    <t>Effective income tax expense (benefit) rate</t>
  </si>
  <si>
    <t>Per common share data:</t>
  </si>
  <si>
    <t>Basic:</t>
  </si>
  <si>
    <t>Weighted average shares (millions)</t>
  </si>
  <si>
    <t>Diluted:</t>
  </si>
  <si>
    <t>Dividends paid per common share</t>
  </si>
  <si>
    <t>Consolidated Balance Sheets</t>
  </si>
  <si>
    <t>Mar. 31</t>
  </si>
  <si>
    <t>June 30</t>
  </si>
  <si>
    <t>Sept. 30</t>
  </si>
  <si>
    <t>Dec. 31</t>
  </si>
  <si>
    <t>(In millions)</t>
  </si>
  <si>
    <t>ASSETS</t>
  </si>
  <si>
    <t>Current assets:</t>
  </si>
  <si>
    <t>Cash and cash equivalents</t>
  </si>
  <si>
    <t>Receivables less allowance for doubtful accounts</t>
  </si>
  <si>
    <t>Inventories</t>
  </si>
  <si>
    <t>Other current assets</t>
  </si>
  <si>
    <t>Current assets held for sale (a)</t>
  </si>
  <si>
    <t>Total current assets</t>
  </si>
  <si>
    <t>Equity method investments</t>
  </si>
  <si>
    <t>Property, plant and equipment, net</t>
  </si>
  <si>
    <t>Goodwill</t>
  </si>
  <si>
    <t>Other noncurrent assets</t>
  </si>
  <si>
    <t>Noncurrent assets held for sale (a)</t>
  </si>
  <si>
    <t>Total assets</t>
  </si>
  <si>
    <t>LIABILITIES</t>
  </si>
  <si>
    <t>Current liabilities:</t>
  </si>
  <si>
    <t>Accounts payable</t>
  </si>
  <si>
    <t>Payroll and benefits payable</t>
  </si>
  <si>
    <t>Accrued taxes</t>
  </si>
  <si>
    <t>Other current liabilities</t>
  </si>
  <si>
    <t>Current liabilities held for sale (a)</t>
  </si>
  <si>
    <t>Total current liabilities</t>
  </si>
  <si>
    <t>Long-term debt</t>
  </si>
  <si>
    <t>Deferred tax liabilities</t>
  </si>
  <si>
    <t>Defined benefit postretirement plan obligations</t>
  </si>
  <si>
    <t>Asset retirement obligations</t>
  </si>
  <si>
    <t>Deferred credits and other liabilities</t>
  </si>
  <si>
    <t>Noncurrent liabilities held for sale (a)</t>
  </si>
  <si>
    <t>Total liabilities</t>
  </si>
  <si>
    <t>TOTAL STOCKHOLDERS' EQUITY</t>
  </si>
  <si>
    <t>TOTAL LIABILITIES AND STOCKHOLDERS' EQUITY</t>
  </si>
  <si>
    <t>Common stock issued</t>
  </si>
  <si>
    <t>Common stock held in treasury</t>
  </si>
  <si>
    <t>Net shares outstanding at balance sheet date</t>
  </si>
  <si>
    <t>Consolidated Statements of Cash Flows (YTD)</t>
  </si>
  <si>
    <t>OPERATING ACTIVITIES:</t>
  </si>
  <si>
    <t>Net income</t>
  </si>
  <si>
    <t>Adjustments to reconcile to net cash provided by operating activities:</t>
  </si>
  <si>
    <t>Exploratory dry well costs and unproved property impairments</t>
  </si>
  <si>
    <t>Net gain on disposal of assets</t>
  </si>
  <si>
    <t>Deferred income taxes</t>
  </si>
  <si>
    <t>Net loss on derivative instruments</t>
  </si>
  <si>
    <t>Net settlements of derivative instruments</t>
  </si>
  <si>
    <t>Pension and other post retirement benefits, net</t>
  </si>
  <si>
    <t>Stock-based compensation</t>
  </si>
  <si>
    <t>Equity method investments, net</t>
  </si>
  <si>
    <t>Changes in:</t>
  </si>
  <si>
    <t>Current receivables</t>
  </si>
  <si>
    <t>Current accounts payable and accrued liabilities</t>
  </si>
  <si>
    <t>All other operating, net</t>
  </si>
  <si>
    <t>Net cash provided by operating activities</t>
  </si>
  <si>
    <t>INVESTING ACTIVITIES:</t>
  </si>
  <si>
    <t>Additions to property, plant and equipment</t>
  </si>
  <si>
    <t>Additions to other assets</t>
  </si>
  <si>
    <t>Acquisitions, net of cash acquired</t>
  </si>
  <si>
    <t>Disposal of assets, net of cash transferred to the buyer</t>
  </si>
  <si>
    <t>Equity method investments - return of capital</t>
  </si>
  <si>
    <t>All other investing, net</t>
  </si>
  <si>
    <t>Net cash provided by (used in) investing activities</t>
  </si>
  <si>
    <t>FINANCING ACTIVITIES:</t>
  </si>
  <si>
    <t>Purchases of common stock</t>
  </si>
  <si>
    <t>Dividends paid</t>
  </si>
  <si>
    <t>All other financing, net</t>
  </si>
  <si>
    <t>Net cash used in financing activities</t>
  </si>
  <si>
    <t>Effect of exchange rate on cash and cash equivalents</t>
  </si>
  <si>
    <t>Net increase (decrease) in cash and cash equivalents</t>
  </si>
  <si>
    <t>Cash held for sale</t>
  </si>
  <si>
    <t>Cash and cash equivalents at beginning of period</t>
  </si>
  <si>
    <t>Cash and cash equivalents at end of period (a)</t>
  </si>
  <si>
    <t>(Dollars in millions)</t>
  </si>
  <si>
    <t>United States</t>
  </si>
  <si>
    <t>International</t>
  </si>
  <si>
    <t>Not allocated to segments - Corporate items:</t>
  </si>
  <si>
    <t>Other net periodic benefit costs</t>
  </si>
  <si>
    <t>General and administrative</t>
  </si>
  <si>
    <t>Other income and costs</t>
  </si>
  <si>
    <t>Adjustments for special items not allocated to segments, before income taxes:</t>
  </si>
  <si>
    <t>Net gain (loss) on dispositions</t>
  </si>
  <si>
    <t>Proved property impairments</t>
  </si>
  <si>
    <t>Exploratory dry well costs, unproved property impairments and other</t>
  </si>
  <si>
    <t>Pension settlement</t>
  </si>
  <si>
    <t>Unrealized gain (loss) on derivative instruments</t>
  </si>
  <si>
    <t>Reduction of U.K. ARO estimated costs</t>
  </si>
  <si>
    <t>Other</t>
  </si>
  <si>
    <t>Not allocated to segments</t>
  </si>
  <si>
    <t>(Dollars in millions except per BOE statistics)</t>
  </si>
  <si>
    <t>Revenues from contracts with customers</t>
  </si>
  <si>
    <t>Net gain (loss) on commodity derivatives</t>
  </si>
  <si>
    <t>Other income</t>
  </si>
  <si>
    <t>Less Costs and Expenses:</t>
  </si>
  <si>
    <t>Production</t>
  </si>
  <si>
    <t>DD&amp;A</t>
  </si>
  <si>
    <t>Income before taxes</t>
  </si>
  <si>
    <t>Income tax provision (benefit)</t>
  </si>
  <si>
    <t>Segment income</t>
  </si>
  <si>
    <t>Effective tax rate</t>
  </si>
  <si>
    <t>Capital expenditures (a)</t>
  </si>
  <si>
    <t>Net sales volumes (mboed)</t>
  </si>
  <si>
    <t>Costs and Expenses per BOE (b)</t>
  </si>
  <si>
    <t>(a)  Includes accruals.</t>
  </si>
  <si>
    <t>(b)  Costs and expenses per BOE are based upon volumes sold.</t>
  </si>
  <si>
    <t>Equatorial Guinea</t>
  </si>
  <si>
    <t>EG - Income from equity method investments</t>
  </si>
  <si>
    <t>EG - Net income excl. equity method investments</t>
  </si>
  <si>
    <t>EG Total Net Income</t>
  </si>
  <si>
    <t>(a)  Includes accruals.</t>
  </si>
  <si>
    <r>
      <rPr>
        <sz val="10"/>
        <color rgb="FF000000"/>
        <rFont val="Arial"/>
      </rPr>
      <t xml:space="preserve">(c)  See "Non-GAAP Reconciliations", for further detail.
</t>
    </r>
  </si>
  <si>
    <t>Non-GAAP Reconciliations</t>
  </si>
  <si>
    <t>Adjustments for special items (pre-tax):</t>
  </si>
  <si>
    <t>Net (gain) loss on disposal of assets</t>
  </si>
  <si>
    <t>Unrealized (gain) loss on derivative instruments</t>
  </si>
  <si>
    <t>Other</t>
  </si>
  <si>
    <t>Provision (benefit) for income taxes related to special items</t>
  </si>
  <si>
    <t>Adjustments for special items</t>
  </si>
  <si>
    <t>Adjusted net income (a)</t>
  </si>
  <si>
    <r>
      <rPr>
        <b/>
        <sz val="13"/>
        <color rgb="FF000000"/>
        <rFont val="Arial"/>
      </rPr>
      <t>Per common share data:</t>
    </r>
  </si>
  <si>
    <r>
      <rPr>
        <b/>
        <sz val="13"/>
        <color rgb="FF000000"/>
        <rFont val="Arial"/>
      </rPr>
      <t>Diluted:</t>
    </r>
  </si>
  <si>
    <r>
      <rPr>
        <sz val="13"/>
        <color rgb="FF000000"/>
        <rFont val="Arial"/>
      </rPr>
      <t>Weighted average shares (millions)</t>
    </r>
  </si>
  <si>
    <r>
      <rPr>
        <sz val="13"/>
        <color rgb="FF000000"/>
        <rFont val="Arial"/>
      </rPr>
      <t>Adjusted net income (a)</t>
    </r>
  </si>
  <si>
    <t>Adjusted net income per share (a)</t>
  </si>
  <si>
    <t>(a) Non-GAAP financial measure.</t>
  </si>
  <si>
    <t>1st Qtr 2019</t>
  </si>
  <si>
    <t>Cash additions to Property, Plant, and Equipment</t>
  </si>
  <si>
    <t>Minus: Working Capital associated with PPE</t>
  </si>
  <si>
    <t>Property, Plant and Equipment Additions</t>
  </si>
  <si>
    <t>United States</t>
  </si>
  <si>
    <t>Dev Cap Expenditures</t>
  </si>
  <si>
    <t>REx Cap Expenditures</t>
  </si>
  <si>
    <t>Total</t>
  </si>
  <si>
    <t>Additions to other assets and acquisitions</t>
  </si>
  <si>
    <t>M&amp;S Inventory</t>
  </si>
  <si>
    <t>Exploration costs other than well costs</t>
  </si>
  <si>
    <t>Total Development and REx Capital Expenditures</t>
  </si>
  <si>
    <t>International</t>
  </si>
  <si>
    <t>Total Capital Expenditures</t>
  </si>
  <si>
    <t>Organic Free Cash Flow</t>
  </si>
  <si>
    <t>Net cash flow provided by operating activities</t>
  </si>
  <si>
    <t>Less: Changes in working capital</t>
  </si>
  <si>
    <t>Less: Exploration costs other than well costs</t>
  </si>
  <si>
    <t>Add: Development capital expenditures</t>
  </si>
  <si>
    <t>Add: Dividends</t>
  </si>
  <si>
    <t>Add: EG LNG return of capital and other</t>
  </si>
  <si>
    <t>Organic Free Cash Flow (a)</t>
  </si>
  <si>
    <t>Cash and cash equivalents at end of period</t>
  </si>
  <si>
    <t>U.K. cash held for sale</t>
  </si>
  <si>
    <t>Less:</t>
  </si>
  <si>
    <t>Disposal of assets, net of cash transferred to buyer</t>
  </si>
  <si>
    <t>Share Buy-back</t>
  </si>
  <si>
    <t>REx Capital Expenditures</t>
  </si>
  <si>
    <t>Total Working Capital</t>
  </si>
  <si>
    <t>Cash and cash equivalents at end of period before Dispositions, REx CAPEX, Financing, and Working Capital (a)</t>
  </si>
  <si>
    <t>Cash Flows (YTD)</t>
  </si>
  <si>
    <t>Changes in:</t>
  </si>
  <si>
    <t>Current accounts payable and accrued expenses</t>
  </si>
  <si>
    <t>Other current assets and liabilities</t>
  </si>
  <si>
    <t>Total changes in working capital</t>
  </si>
  <si>
    <t>Net cash provided by operating activities before changes in working capital (a)</t>
  </si>
  <si>
    <t>Equatorial Guinea EBITDAX</t>
  </si>
  <si>
    <t>All Other International Segment Income</t>
  </si>
  <si>
    <t>Total International Segment Income</t>
  </si>
  <si>
    <t>+Depreciation, Depletion and Amortization</t>
  </si>
  <si>
    <t>+Tax</t>
  </si>
  <si>
    <t>+Exploration</t>
  </si>
  <si>
    <t>+Net interest</t>
  </si>
  <si>
    <t>EG Net Income before DD&amp;A, Tax, and Exploration (EBITDAX) (a)</t>
  </si>
  <si>
    <t>Total Company provision (benefit) for income taxes</t>
  </si>
  <si>
    <t>Minus: Segment provision (benefit) for income taxes</t>
  </si>
  <si>
    <t>Minus: Provision (benefit) for income taxes related to special items</t>
  </si>
  <si>
    <t>Provision (benefit) for income taxes not allocated to segments excluding impacts of special items (a)</t>
  </si>
  <si>
    <r>
      <rPr>
        <b/>
        <sz val="13"/>
        <color rgb="FF000000"/>
        <rFont val="Arial"/>
      </rPr>
      <t>1st Qtr</t>
    </r>
  </si>
  <si>
    <r>
      <rPr>
        <b/>
        <sz val="13"/>
        <color rgb="FF000000"/>
        <rFont val="Arial"/>
      </rPr>
      <t>2nd Qtr</t>
    </r>
  </si>
  <si>
    <r>
      <rPr>
        <b/>
        <sz val="13"/>
        <color rgb="FF000000"/>
        <rFont val="Arial"/>
      </rPr>
      <t>3rd Qtr</t>
    </r>
  </si>
  <si>
    <r>
      <rPr>
        <b/>
        <sz val="13"/>
        <color rgb="FF000000"/>
        <rFont val="Arial"/>
      </rPr>
      <t>4th Qtr</t>
    </r>
  </si>
  <si>
    <r>
      <rPr>
        <b/>
        <sz val="13"/>
        <color rgb="FF000000"/>
        <rFont val="Arial"/>
      </rPr>
      <t>Year</t>
    </r>
  </si>
  <si>
    <t>Consolidated effective tax expense rate</t>
  </si>
  <si>
    <t>Adjustments to consolidated effective tax rate:</t>
  </si>
  <si>
    <t>Impact of Libyan operations (b)</t>
  </si>
  <si>
    <t>(a)  Non-GAAP financial measure.</t>
  </si>
  <si>
    <t>(b)  The Company closed on the sale of its Libya subsidiary in first quarter of 2018.</t>
  </si>
  <si>
    <t>First Quarter 2019</t>
  </si>
  <si>
    <t>EG Net Income before DD&amp;A, Tax, and Exploration (EBITDAX) (c)</t>
  </si>
  <si>
    <t xml:space="preserve">(a) The following summarizes our held for sale activity: Our U.K. business as of March 31, 2019; our Atrush block in Kurdistan from June 30, 2018 to March 31, 2019; our working interest in the Droshky field in the Gulf of Mexico at December 31, 2018; and our Sarsang block in Kurdistan from March 31, 2018 to June 30, 2018.
</t>
  </si>
  <si>
    <t>(a) As of March 31, 2019, cash and cash equivalents at end of period include $323 million of cash held for sale for our U.K. business.</t>
  </si>
  <si>
    <t>Segment income before taxes</t>
  </si>
  <si>
    <t>Consolidated effective tax expense rate excluding Libya (a) (c)</t>
  </si>
  <si>
    <t xml:space="preserve">(c) 1Q19 tax rate influenced by $126MM U.S. benefit from 2010-2011 Federal Tax Audit and $18MM non-cash deferred tax benefit from U.K. restructuring.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</si>
</sst>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#,##0_);_(\(#,##0\);_(&quot;—&quot;_);_(@_)"/>
    <numFmt numFmtId="165" formatCode="mmmm\ d\,\ yyyy"/>
    <numFmt numFmtId="166" formatCode="_(&quot;$&quot;* #,##0,,_)_%;_(&quot;$&quot;* \(#,##0,,\)_%;_(&quot;$&quot;* &quot;—&quot;_);_(@_)"/>
    <numFmt numFmtId="167" formatCode="_(#,##0,,_)_%;_(\(#,##0,,\)_%;_(&quot;—&quot;_);_(@_)"/>
    <numFmt numFmtId="168" formatCode="#,##0_)%;\(#,##0\)%;&quot;—&quot;\%;_(@_)"/>
    <numFmt numFmtId="169" formatCode="_(&quot;$&quot;* #,##0_)_%;_(&quot;$&quot;* \(#,##0\)_%;_(&quot;$&quot;* &quot;—&quot;_);_(@_)"/>
    <numFmt numFmtId="170" formatCode="_(&quot;$&quot;* #,##0.00_)_%;_(&quot;$&quot;* \(#,##0.00\)_%;_(&quot;$&quot;* &quot;—&quot;_);_(@_)"/>
    <numFmt numFmtId="171" formatCode="_(&quot;$&quot;* #,##0.##########_)_%;_(&quot;$&quot;* \(#,##0.##########\)_%;_(&quot;$&quot;* &quot;—&quot;_);_(@_)"/>
    <numFmt numFmtId="172" formatCode="_(&quot;$&quot;* #,##0,,_);_(&quot;$&quot;* \(#,##0,,\);_(&quot;$&quot;* &quot;—&quot;_);_(@_)"/>
    <numFmt numFmtId="173" formatCode="_(#,##0,_)_%;_(\(#,##0,\)_%;_(&quot;—&quot;_);_(@_)"/>
    <numFmt numFmtId="174" formatCode="_(#,##0.00_);_(\(#,##0.00\);_(&quot;—&quot;_);_(@_)"/>
    <numFmt numFmtId="175" formatCode="_(#,##0.00_)_%;_(\(#,##0.00\)_%;_(&quot;—&quot;_);_(@_)"/>
    <numFmt numFmtId="176" formatCode="0;\-0;0;_(@_)"/>
  </numFmts>
  <fonts count="32" x14ac:knownFonts="1">
    <font>
      <sz val="10"/>
      <color rgb="FF000000"/>
      <name val="Times New Roman"/>
    </font>
    <font>
      <b/>
      <sz val="12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sz val="10"/>
      <color rgb="FF000000"/>
      <name val="Times New Roman"/>
    </font>
    <font>
      <b/>
      <sz val="22"/>
      <color rgb="FF000000"/>
      <name val="Arial"/>
    </font>
    <font>
      <b/>
      <u/>
      <sz val="12"/>
      <color rgb="FF000000"/>
      <name val="Arial"/>
    </font>
    <font>
      <b/>
      <u/>
      <sz val="10"/>
      <color rgb="FF0000FF"/>
      <name val="Arial"/>
    </font>
    <font>
      <b/>
      <sz val="14"/>
      <color rgb="FF0000FF"/>
      <name val="Arial"/>
    </font>
    <font>
      <b/>
      <u/>
      <sz val="10"/>
      <color rgb="FF0000FF"/>
      <name val="Arial"/>
    </font>
    <font>
      <b/>
      <sz val="12"/>
      <color rgb="FF000000"/>
      <name val="Arial"/>
    </font>
    <font>
      <b/>
      <sz val="15"/>
      <color rgb="FF000000"/>
      <name val="Arial"/>
    </font>
    <font>
      <b/>
      <sz val="15"/>
      <color rgb="FF000000"/>
      <name val="Times New Roman"/>
    </font>
    <font>
      <sz val="10"/>
      <color rgb="FF000000"/>
      <name val="Arial"/>
    </font>
    <font>
      <b/>
      <sz val="13"/>
      <color rgb="FF000000"/>
      <name val="Arial"/>
    </font>
    <font>
      <b/>
      <i/>
      <sz val="13"/>
      <color rgb="FF000000"/>
      <name val="Arial"/>
    </font>
    <font>
      <sz val="13"/>
      <color rgb="FF000000"/>
      <name val="Arial"/>
    </font>
    <font>
      <sz val="13"/>
      <color rgb="FF000000"/>
      <name val="Arial"/>
    </font>
    <font>
      <sz val="10"/>
      <color rgb="FFFF0000"/>
      <name val="Arial"/>
    </font>
    <font>
      <i/>
      <sz val="13"/>
      <color rgb="FF000000"/>
      <name val="Arial"/>
    </font>
    <font>
      <i/>
      <sz val="10"/>
      <color rgb="FF000000"/>
      <name val="Arial"/>
    </font>
    <font>
      <i/>
      <sz val="10"/>
      <color rgb="FFFF0000"/>
      <name val="Arial"/>
    </font>
    <font>
      <b/>
      <sz val="13"/>
      <color rgb="FF000000"/>
      <name val="Arial"/>
    </font>
    <font>
      <i/>
      <sz val="13"/>
      <color rgb="FF000000"/>
      <name val="Arial"/>
    </font>
    <font>
      <sz val="10"/>
      <color rgb="FFEE2724"/>
      <name val="Arial"/>
    </font>
    <font>
      <sz val="13"/>
      <color rgb="FF000000"/>
      <name val="Times New Roman"/>
    </font>
    <font>
      <sz val="13"/>
      <color rgb="FFFF0000"/>
      <name val="Arial"/>
    </font>
    <font>
      <b/>
      <i/>
      <sz val="10"/>
      <color rgb="FF000000"/>
      <name val="Arial"/>
    </font>
    <font>
      <b/>
      <sz val="10"/>
      <color rgb="FF000000"/>
      <name val="Times New Roman"/>
    </font>
    <font>
      <sz val="13"/>
      <color rgb="FFEE2724"/>
      <name val="Arial"/>
    </font>
    <font>
      <b/>
      <sz val="13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5"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7" fillId="0" borderId="0" xfId="0" applyNumberFormat="1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/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3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4" fillId="0" borderId="3" xfId="0" applyFont="1" applyBorder="1" applyAlignment="1">
      <alignment wrapText="1"/>
    </xf>
    <xf numFmtId="0" fontId="16" fillId="0" borderId="3" xfId="0" applyFont="1" applyBorder="1" applyAlignment="1">
      <alignment wrapText="1" indent="1"/>
    </xf>
    <xf numFmtId="166" fontId="17" fillId="0" borderId="6" xfId="0" applyNumberFormat="1" applyFont="1" applyBorder="1" applyAlignment="1"/>
    <xf numFmtId="166" fontId="17" fillId="0" borderId="3" xfId="0" applyNumberFormat="1" applyFont="1" applyBorder="1" applyAlignment="1"/>
    <xf numFmtId="166" fontId="16" fillId="0" borderId="0" xfId="0" applyNumberFormat="1" applyFont="1" applyAlignment="1"/>
    <xf numFmtId="167" fontId="17" fillId="0" borderId="6" xfId="0" applyNumberFormat="1" applyFont="1" applyBorder="1" applyAlignment="1"/>
    <xf numFmtId="167" fontId="17" fillId="0" borderId="3" xfId="0" applyNumberFormat="1" applyFont="1" applyBorder="1" applyAlignment="1"/>
    <xf numFmtId="167" fontId="16" fillId="0" borderId="0" xfId="0" applyNumberFormat="1" applyFont="1" applyAlignment="1"/>
    <xf numFmtId="167" fontId="17" fillId="0" borderId="4" xfId="0" applyNumberFormat="1" applyFont="1" applyBorder="1" applyAlignment="1"/>
    <xf numFmtId="167" fontId="17" fillId="0" borderId="5" xfId="0" applyNumberFormat="1" applyFont="1" applyBorder="1" applyAlignment="1"/>
    <xf numFmtId="0" fontId="16" fillId="0" borderId="3" xfId="0" applyFont="1" applyBorder="1" applyAlignment="1">
      <alignment wrapText="1" indent="2"/>
    </xf>
    <xf numFmtId="166" fontId="17" fillId="0" borderId="2" xfId="0" applyNumberFormat="1" applyFont="1" applyBorder="1" applyAlignment="1"/>
    <xf numFmtId="166" fontId="17" fillId="0" borderId="1" xfId="0" applyNumberFormat="1" applyFont="1" applyBorder="1" applyAlignment="1"/>
    <xf numFmtId="0" fontId="16" fillId="0" borderId="3" xfId="0" applyFont="1" applyBorder="1" applyAlignment="1">
      <alignment horizontal="left"/>
    </xf>
    <xf numFmtId="167" fontId="13" fillId="0" borderId="6" xfId="0" applyNumberFormat="1" applyFont="1" applyBorder="1" applyAlignment="1">
      <alignment horizontal="left"/>
    </xf>
    <xf numFmtId="167" fontId="13" fillId="0" borderId="3" xfId="0" applyNumberFormat="1" applyFont="1" applyBorder="1" applyAlignment="1">
      <alignment horizontal="left"/>
    </xf>
    <xf numFmtId="167" fontId="13" fillId="0" borderId="0" xfId="0" applyNumberFormat="1" applyFont="1" applyAlignment="1">
      <alignment horizontal="left"/>
    </xf>
    <xf numFmtId="167" fontId="18" fillId="0" borderId="3" xfId="0" applyNumberFormat="1" applyFont="1" applyBorder="1" applyAlignment="1">
      <alignment horizontal="left"/>
    </xf>
    <xf numFmtId="167" fontId="17" fillId="0" borderId="2" xfId="0" applyNumberFormat="1" applyFont="1" applyBorder="1" applyAlignment="1"/>
    <xf numFmtId="167" fontId="17" fillId="0" borderId="1" xfId="0" applyNumberFormat="1" applyFont="1" applyBorder="1" applyAlignment="1"/>
    <xf numFmtId="0" fontId="16" fillId="0" borderId="3" xfId="0" applyFont="1" applyBorder="1" applyAlignment="1">
      <alignment wrapText="1"/>
    </xf>
    <xf numFmtId="0" fontId="19" fillId="0" borderId="3" xfId="0" applyFont="1" applyBorder="1" applyAlignment="1">
      <alignment horizontal="left" indent="3"/>
    </xf>
    <xf numFmtId="168" fontId="20" fillId="0" borderId="3" xfId="0" applyNumberFormat="1" applyFont="1" applyBorder="1" applyAlignment="1">
      <alignment horizontal="left"/>
    </xf>
    <xf numFmtId="168" fontId="20" fillId="0" borderId="7" xfId="0" applyNumberFormat="1" applyFont="1" applyBorder="1" applyAlignment="1">
      <alignment horizontal="left"/>
    </xf>
    <xf numFmtId="168" fontId="20" fillId="0" borderId="0" xfId="0" applyNumberFormat="1" applyFont="1" applyAlignment="1">
      <alignment horizontal="left"/>
    </xf>
    <xf numFmtId="168" fontId="21" fillId="0" borderId="3" xfId="0" applyNumberFormat="1" applyFont="1" applyBorder="1" applyAlignment="1">
      <alignment horizontal="left"/>
    </xf>
    <xf numFmtId="167" fontId="13" fillId="0" borderId="7" xfId="0" applyNumberFormat="1" applyFont="1" applyBorder="1" applyAlignment="1">
      <alignment horizontal="left"/>
    </xf>
    <xf numFmtId="167" fontId="17" fillId="0" borderId="7" xfId="0" applyNumberFormat="1" applyFont="1" applyBorder="1" applyAlignment="1"/>
    <xf numFmtId="167" fontId="16" fillId="0" borderId="6" xfId="0" applyNumberFormat="1" applyFont="1" applyBorder="1" applyAlignment="1"/>
    <xf numFmtId="167" fontId="17" fillId="0" borderId="8" xfId="0" applyNumberFormat="1" applyFont="1" applyBorder="1" applyAlignment="1"/>
    <xf numFmtId="0" fontId="19" fillId="0" borderId="3" xfId="0" applyFont="1" applyBorder="1" applyAlignment="1">
      <alignment horizontal="left" indent="4"/>
    </xf>
    <xf numFmtId="0" fontId="16" fillId="0" borderId="0" xfId="0" applyFont="1" applyAlignment="1">
      <alignment horizontal="left"/>
    </xf>
    <xf numFmtId="166" fontId="22" fillId="0" borderId="1" xfId="0" applyNumberFormat="1" applyFont="1" applyBorder="1" applyAlignment="1"/>
    <xf numFmtId="166" fontId="22" fillId="0" borderId="9" xfId="0" applyNumberFormat="1" applyFont="1" applyBorder="1" applyAlignment="1"/>
    <xf numFmtId="169" fontId="14" fillId="0" borderId="0" xfId="0" applyNumberFormat="1" applyFont="1" applyAlignment="1"/>
    <xf numFmtId="0" fontId="19" fillId="0" borderId="5" xfId="0" applyFont="1" applyBorder="1" applyAlignment="1">
      <alignment wrapText="1" indent="4"/>
    </xf>
    <xf numFmtId="168" fontId="23" fillId="0" borderId="9" xfId="0" applyNumberFormat="1" applyFont="1" applyBorder="1" applyAlignment="1"/>
    <xf numFmtId="168" fontId="23" fillId="0" borderId="10" xfId="0" applyNumberFormat="1" applyFont="1" applyBorder="1" applyAlignment="1"/>
    <xf numFmtId="168" fontId="19" fillId="0" borderId="0" xfId="0" applyNumberFormat="1" applyFont="1" applyAlignment="1"/>
    <xf numFmtId="0" fontId="14" fillId="0" borderId="1" xfId="0" applyFont="1" applyBorder="1" applyAlignment="1">
      <alignment wrapText="1"/>
    </xf>
    <xf numFmtId="0" fontId="13" fillId="0" borderId="2" xfId="0" applyFont="1" applyBorder="1" applyAlignment="1">
      <alignment horizontal="left"/>
    </xf>
    <xf numFmtId="0" fontId="14" fillId="0" borderId="3" xfId="0" applyFont="1" applyBorder="1" applyAlignment="1">
      <alignment wrapText="1" indent="1"/>
    </xf>
    <xf numFmtId="167" fontId="17" fillId="0" borderId="3" xfId="0" applyNumberFormat="1" applyFont="1" applyBorder="1" applyAlignment="1"/>
    <xf numFmtId="167" fontId="17" fillId="0" borderId="3" xfId="0" applyNumberFormat="1" applyFont="1" applyBorder="1" applyAlignment="1"/>
    <xf numFmtId="167" fontId="17" fillId="0" borderId="7" xfId="0" applyNumberFormat="1" applyFont="1" applyBorder="1" applyAlignment="1"/>
    <xf numFmtId="170" fontId="22" fillId="0" borderId="3" xfId="0" applyNumberFormat="1" applyFont="1" applyBorder="1" applyAlignment="1"/>
    <xf numFmtId="170" fontId="14" fillId="0" borderId="0" xfId="0" applyNumberFormat="1" applyFont="1" applyAlignment="1"/>
    <xf numFmtId="0" fontId="18" fillId="0" borderId="3" xfId="0" applyFont="1" applyBorder="1" applyAlignment="1">
      <alignment horizontal="left"/>
    </xf>
    <xf numFmtId="164" fontId="24" fillId="0" borderId="7" xfId="0" applyNumberFormat="1" applyFont="1" applyBorder="1" applyAlignment="1">
      <alignment horizontal="left"/>
    </xf>
    <xf numFmtId="0" fontId="16" fillId="0" borderId="5" xfId="0" applyFont="1" applyBorder="1" applyAlignment="1">
      <alignment wrapText="1" indent="2"/>
    </xf>
    <xf numFmtId="170" fontId="22" fillId="0" borderId="5" xfId="0" applyNumberFormat="1" applyFont="1" applyBorder="1" applyAlignment="1"/>
    <xf numFmtId="170" fontId="22" fillId="0" borderId="8" xfId="0" applyNumberFormat="1" applyFont="1" applyBorder="1" applyAlignment="1"/>
    <xf numFmtId="169" fontId="13" fillId="0" borderId="11" xfId="0" applyNumberFormat="1" applyFont="1" applyBorder="1" applyAlignment="1">
      <alignment horizontal="left"/>
    </xf>
    <xf numFmtId="169" fontId="13" fillId="0" borderId="0" xfId="0" applyNumberFormat="1" applyFont="1" applyAlignment="1">
      <alignment horizontal="left"/>
    </xf>
    <xf numFmtId="169" fontId="18" fillId="0" borderId="11" xfId="0" applyNumberFormat="1" applyFont="1" applyBorder="1" applyAlignment="1">
      <alignment horizontal="left"/>
    </xf>
    <xf numFmtId="0" fontId="14" fillId="0" borderId="9" xfId="0" applyFont="1" applyBorder="1" applyAlignment="1">
      <alignment wrapText="1"/>
    </xf>
    <xf numFmtId="171" fontId="22" fillId="0" borderId="9" xfId="0" applyNumberFormat="1" applyFont="1" applyBorder="1" applyAlignment="1"/>
    <xf numFmtId="170" fontId="22" fillId="0" borderId="9" xfId="0" applyNumberFormat="1" applyFont="1" applyBorder="1" applyAlignment="1"/>
    <xf numFmtId="0" fontId="14" fillId="0" borderId="0" xfId="0" applyFont="1" applyAlignment="1">
      <alignment horizontal="left"/>
    </xf>
    <xf numFmtId="169" fontId="4" fillId="0" borderId="0" xfId="0" applyNumberFormat="1" applyFont="1" applyAlignment="1">
      <alignment horizontal="left"/>
    </xf>
    <xf numFmtId="0" fontId="16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4" fillId="0" borderId="12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6" fillId="0" borderId="7" xfId="0" applyFont="1" applyBorder="1" applyAlignment="1">
      <alignment horizontal="left"/>
    </xf>
    <xf numFmtId="166" fontId="17" fillId="0" borderId="7" xfId="0" applyNumberFormat="1" applyFont="1" applyBorder="1" applyAlignment="1"/>
    <xf numFmtId="0" fontId="16" fillId="0" borderId="3" xfId="0" applyFont="1" applyBorder="1" applyAlignment="1">
      <alignment wrapText="1" indent="3"/>
    </xf>
    <xf numFmtId="0" fontId="16" fillId="0" borderId="3" xfId="0" applyFont="1" applyBorder="1" applyAlignment="1">
      <alignment horizontal="left" indent="1"/>
    </xf>
    <xf numFmtId="0" fontId="16" fillId="0" borderId="3" xfId="0" applyFont="1" applyBorder="1" applyAlignment="1"/>
    <xf numFmtId="0" fontId="16" fillId="0" borderId="7" xfId="0" applyFont="1" applyBorder="1" applyAlignment="1"/>
    <xf numFmtId="0" fontId="16" fillId="0" borderId="0" xfId="0" applyFont="1" applyAlignment="1"/>
    <xf numFmtId="166" fontId="17" fillId="0" borderId="12" xfId="0" applyNumberFormat="1" applyFont="1" applyBorder="1" applyAlignment="1"/>
    <xf numFmtId="166" fontId="17" fillId="0" borderId="9" xfId="0" applyNumberFormat="1" applyFont="1" applyBorder="1" applyAlignment="1"/>
    <xf numFmtId="0" fontId="16" fillId="0" borderId="12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167" fontId="17" fillId="0" borderId="12" xfId="0" applyNumberFormat="1" applyFont="1" applyBorder="1" applyAlignment="1"/>
    <xf numFmtId="0" fontId="14" fillId="0" borderId="5" xfId="0" applyFont="1" applyBorder="1" applyAlignment="1">
      <alignment wrapText="1"/>
    </xf>
    <xf numFmtId="166" fontId="17" fillId="0" borderId="5" xfId="0" applyNumberFormat="1" applyFont="1" applyBorder="1" applyAlignment="1"/>
    <xf numFmtId="166" fontId="17" fillId="0" borderId="8" xfId="0" applyNumberFormat="1" applyFont="1" applyBorder="1" applyAlignment="1"/>
    <xf numFmtId="0" fontId="26" fillId="0" borderId="0" xfId="0" applyFont="1" applyAlignment="1">
      <alignment horizontal="left"/>
    </xf>
    <xf numFmtId="0" fontId="16" fillId="0" borderId="1" xfId="0" applyFont="1" applyBorder="1" applyAlignment="1">
      <alignment wrapText="1"/>
    </xf>
    <xf numFmtId="167" fontId="17" fillId="0" borderId="9" xfId="0" applyNumberFormat="1" applyFont="1" applyBorder="1" applyAlignment="1"/>
    <xf numFmtId="0" fontId="16" fillId="0" borderId="9" xfId="0" applyFont="1" applyBorder="1" applyAlignment="1">
      <alignment wrapText="1"/>
    </xf>
    <xf numFmtId="0" fontId="16" fillId="0" borderId="5" xfId="0" applyFont="1" applyBorder="1" applyAlignment="1">
      <alignment wrapText="1"/>
    </xf>
    <xf numFmtId="167" fontId="17" fillId="0" borderId="10" xfId="0" applyNumberFormat="1" applyFont="1" applyBorder="1" applyAlignment="1"/>
    <xf numFmtId="167" fontId="17" fillId="0" borderId="9" xfId="0" applyNumberFormat="1" applyFont="1" applyBorder="1" applyAlignment="1"/>
    <xf numFmtId="0" fontId="16" fillId="0" borderId="0" xfId="0" applyFont="1" applyAlignment="1">
      <alignment horizontal="center"/>
    </xf>
    <xf numFmtId="0" fontId="27" fillId="0" borderId="5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/>
    <xf numFmtId="0" fontId="13" fillId="0" borderId="3" xfId="0" applyFont="1" applyBorder="1" applyAlignment="1"/>
    <xf numFmtId="167" fontId="16" fillId="0" borderId="3" xfId="0" applyNumberFormat="1" applyFont="1" applyBorder="1" applyAlignment="1"/>
    <xf numFmtId="0" fontId="16" fillId="0" borderId="3" xfId="0" applyFont="1" applyBorder="1" applyAlignment="1">
      <alignment wrapText="1" indent="5"/>
    </xf>
    <xf numFmtId="0" fontId="14" fillId="0" borderId="3" xfId="0" applyFont="1" applyBorder="1" applyAlignment="1">
      <alignment wrapText="1" indent="2"/>
    </xf>
    <xf numFmtId="167" fontId="22" fillId="0" borderId="9" xfId="0" applyNumberFormat="1" applyFont="1" applyBorder="1" applyAlignment="1"/>
    <xf numFmtId="167" fontId="22" fillId="0" borderId="9" xfId="0" applyNumberFormat="1" applyFont="1" applyBorder="1" applyAlignment="1"/>
    <xf numFmtId="0" fontId="18" fillId="0" borderId="1" xfId="0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7" fontId="22" fillId="0" borderId="5" xfId="0" applyNumberFormat="1" applyFont="1" applyBorder="1" applyAlignment="1"/>
    <xf numFmtId="167" fontId="14" fillId="0" borderId="0" xfId="0" applyNumberFormat="1" applyFont="1" applyAlignment="1"/>
    <xf numFmtId="0" fontId="14" fillId="0" borderId="3" xfId="0" applyFont="1" applyBorder="1" applyAlignment="1">
      <alignment horizontal="left"/>
    </xf>
    <xf numFmtId="0" fontId="13" fillId="0" borderId="1" xfId="0" applyFont="1" applyBorder="1" applyAlignment="1"/>
    <xf numFmtId="167" fontId="17" fillId="0" borderId="5" xfId="0" applyNumberFormat="1" applyFont="1" applyBorder="1" applyAlignment="1"/>
    <xf numFmtId="172" fontId="17" fillId="0" borderId="9" xfId="0" applyNumberFormat="1" applyFont="1" applyBorder="1" applyAlignment="1"/>
    <xf numFmtId="0" fontId="13" fillId="0" borderId="7" xfId="0" applyFont="1" applyBorder="1" applyAlignment="1">
      <alignment horizontal="left"/>
    </xf>
    <xf numFmtId="164" fontId="13" fillId="0" borderId="7" xfId="0" applyNumberFormat="1" applyFont="1" applyBorder="1" applyAlignment="1">
      <alignment horizontal="left"/>
    </xf>
    <xf numFmtId="166" fontId="16" fillId="0" borderId="6" xfId="0" applyNumberFormat="1" applyFont="1" applyBorder="1" applyAlignment="1"/>
    <xf numFmtId="166" fontId="16" fillId="0" borderId="3" xfId="0" applyNumberFormat="1" applyFont="1" applyBorder="1" applyAlignment="1"/>
    <xf numFmtId="166" fontId="16" fillId="0" borderId="7" xfId="0" applyNumberFormat="1" applyFont="1" applyBorder="1" applyAlignment="1"/>
    <xf numFmtId="164" fontId="4" fillId="0" borderId="0" xfId="0" applyNumberFormat="1" applyFont="1" applyAlignment="1">
      <alignment horizontal="left"/>
    </xf>
    <xf numFmtId="166" fontId="13" fillId="0" borderId="7" xfId="0" applyNumberFormat="1" applyFont="1" applyBorder="1" applyAlignment="1">
      <alignment horizontal="left"/>
    </xf>
    <xf numFmtId="167" fontId="16" fillId="0" borderId="7" xfId="0" applyNumberFormat="1" applyFont="1" applyBorder="1" applyAlignment="1"/>
    <xf numFmtId="167" fontId="26" fillId="0" borderId="3" xfId="0" applyNumberFormat="1" applyFont="1" applyBorder="1" applyAlignment="1"/>
    <xf numFmtId="164" fontId="4" fillId="0" borderId="0" xfId="0" applyNumberFormat="1" applyFont="1" applyAlignment="1"/>
    <xf numFmtId="0" fontId="14" fillId="0" borderId="5" xfId="0" applyFont="1" applyBorder="1" applyAlignment="1">
      <alignment wrapText="1" indent="2"/>
    </xf>
    <xf numFmtId="166" fontId="17" fillId="0" borderId="4" xfId="0" applyNumberFormat="1" applyFont="1" applyBorder="1" applyAlignment="1"/>
    <xf numFmtId="166" fontId="17" fillId="0" borderId="11" xfId="0" applyNumberFormat="1" applyFont="1" applyBorder="1" applyAlignment="1"/>
    <xf numFmtId="0" fontId="16" fillId="0" borderId="0" xfId="0" applyFont="1" applyAlignment="1">
      <alignment horizontal="left" indent="3"/>
    </xf>
    <xf numFmtId="167" fontId="14" fillId="0" borderId="13" xfId="0" applyNumberFormat="1" applyFont="1" applyBorder="1" applyAlignment="1"/>
    <xf numFmtId="167" fontId="4" fillId="0" borderId="0" xfId="0" applyNumberFormat="1" applyFont="1" applyAlignment="1">
      <alignment horizontal="left"/>
    </xf>
    <xf numFmtId="0" fontId="19" fillId="0" borderId="3" xfId="0" applyFont="1" applyBorder="1" applyAlignment="1">
      <alignment wrapText="1" indent="1"/>
    </xf>
    <xf numFmtId="168" fontId="23" fillId="0" borderId="3" xfId="0" applyNumberFormat="1" applyFont="1" applyBorder="1" applyAlignment="1"/>
    <xf numFmtId="168" fontId="23" fillId="0" borderId="3" xfId="0" applyNumberFormat="1" applyFont="1" applyBorder="1" applyAlignment="1"/>
    <xf numFmtId="0" fontId="20" fillId="0" borderId="0" xfId="0" applyFont="1" applyAlignment="1">
      <alignment horizontal="left"/>
    </xf>
    <xf numFmtId="164" fontId="16" fillId="0" borderId="3" xfId="0" applyNumberFormat="1" applyFont="1" applyBorder="1" applyAlignment="1"/>
    <xf numFmtId="169" fontId="16" fillId="0" borderId="0" xfId="0" applyNumberFormat="1" applyFont="1" applyAlignment="1"/>
    <xf numFmtId="173" fontId="17" fillId="0" borderId="5" xfId="0" applyNumberFormat="1" applyFont="1" applyBorder="1" applyAlignment="1"/>
    <xf numFmtId="173" fontId="17" fillId="0" borderId="8" xfId="0" applyNumberFormat="1" applyFont="1" applyBorder="1" applyAlignment="1"/>
    <xf numFmtId="173" fontId="17" fillId="0" borderId="5" xfId="0" applyNumberFormat="1" applyFont="1" applyBorder="1" applyAlignment="1"/>
    <xf numFmtId="0" fontId="18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170" fontId="17" fillId="0" borderId="3" xfId="0" applyNumberFormat="1" applyFont="1" applyBorder="1" applyAlignment="1"/>
    <xf numFmtId="170" fontId="17" fillId="0" borderId="7" xfId="0" applyNumberFormat="1" applyFont="1" applyBorder="1" applyAlignment="1"/>
    <xf numFmtId="170" fontId="16" fillId="0" borderId="0" xfId="0" applyNumberFormat="1" applyFont="1" applyAlignment="1"/>
    <xf numFmtId="174" fontId="16" fillId="0" borderId="0" xfId="0" applyNumberFormat="1" applyFont="1" applyAlignment="1"/>
    <xf numFmtId="175" fontId="17" fillId="0" borderId="3" xfId="0" applyNumberFormat="1" applyFont="1" applyBorder="1" applyAlignment="1"/>
    <xf numFmtId="175" fontId="17" fillId="0" borderId="7" xfId="0" applyNumberFormat="1" applyFont="1" applyBorder="1" applyAlignment="1"/>
    <xf numFmtId="174" fontId="17" fillId="0" borderId="7" xfId="0" applyNumberFormat="1" applyFont="1" applyBorder="1" applyAlignment="1"/>
    <xf numFmtId="175" fontId="17" fillId="0" borderId="5" xfId="0" applyNumberFormat="1" applyFont="1" applyBorder="1" applyAlignment="1"/>
    <xf numFmtId="175" fontId="17" fillId="0" borderId="8" xfId="0" applyNumberFormat="1" applyFont="1" applyBorder="1" applyAlignment="1"/>
    <xf numFmtId="0" fontId="16" fillId="0" borderId="2" xfId="0" applyFont="1" applyBorder="1" applyAlignment="1">
      <alignment horizontal="left"/>
    </xf>
    <xf numFmtId="0" fontId="15" fillId="0" borderId="6" xfId="0" applyFont="1" applyBorder="1" applyAlignment="1">
      <alignment wrapText="1"/>
    </xf>
    <xf numFmtId="169" fontId="13" fillId="0" borderId="1" xfId="0" applyNumberFormat="1" applyFont="1" applyBorder="1" applyAlignment="1">
      <alignment horizontal="left"/>
    </xf>
    <xf numFmtId="0" fontId="16" fillId="0" borderId="6" xfId="0" applyFont="1" applyBorder="1" applyAlignment="1">
      <alignment wrapText="1"/>
    </xf>
    <xf numFmtId="166" fontId="13" fillId="0" borderId="0" xfId="0" applyNumberFormat="1" applyFont="1" applyAlignment="1">
      <alignment horizontal="left"/>
    </xf>
    <xf numFmtId="0" fontId="16" fillId="0" borderId="6" xfId="0" applyFont="1" applyBorder="1" applyAlignment="1">
      <alignment horizontal="left"/>
    </xf>
    <xf numFmtId="166" fontId="13" fillId="0" borderId="3" xfId="0" applyNumberFormat="1" applyFont="1" applyBorder="1" applyAlignment="1">
      <alignment horizontal="left"/>
    </xf>
    <xf numFmtId="168" fontId="23" fillId="0" borderId="3" xfId="0" applyNumberFormat="1" applyFont="1" applyBorder="1" applyAlignment="1">
      <alignment indent="1"/>
    </xf>
    <xf numFmtId="168" fontId="19" fillId="0" borderId="0" xfId="0" applyNumberFormat="1" applyFont="1" applyAlignment="1">
      <alignment indent="1"/>
    </xf>
    <xf numFmtId="168" fontId="23" fillId="0" borderId="3" xfId="0" applyNumberFormat="1" applyFont="1" applyBorder="1" applyAlignment="1">
      <alignment indent="1"/>
    </xf>
    <xf numFmtId="0" fontId="16" fillId="0" borderId="11" xfId="0" applyFont="1" applyBorder="1" applyAlignment="1">
      <alignment horizontal="left"/>
    </xf>
    <xf numFmtId="164" fontId="26" fillId="0" borderId="0" xfId="0" applyNumberFormat="1" applyFont="1" applyAlignment="1">
      <alignment horizontal="left"/>
    </xf>
    <xf numFmtId="0" fontId="14" fillId="0" borderId="2" xfId="0" applyFont="1" applyBorder="1" applyAlignment="1">
      <alignment wrapText="1"/>
    </xf>
    <xf numFmtId="0" fontId="26" fillId="0" borderId="1" xfId="0" applyFont="1" applyBorder="1" applyAlignment="1">
      <alignment horizontal="left"/>
    </xf>
    <xf numFmtId="0" fontId="16" fillId="0" borderId="6" xfId="0" applyFont="1" applyBorder="1" applyAlignment="1">
      <alignment wrapText="1" indent="2"/>
    </xf>
    <xf numFmtId="171" fontId="17" fillId="0" borderId="7" xfId="0" applyNumberFormat="1" applyFont="1" applyBorder="1" applyAlignment="1"/>
    <xf numFmtId="171" fontId="17" fillId="0" borderId="3" xfId="0" applyNumberFormat="1" applyFont="1" applyBorder="1" applyAlignment="1"/>
    <xf numFmtId="0" fontId="16" fillId="0" borderId="4" xfId="0" applyFont="1" applyBorder="1" applyAlignment="1">
      <alignment wrapText="1" indent="2"/>
    </xf>
    <xf numFmtId="0" fontId="14" fillId="0" borderId="13" xfId="0" applyFont="1" applyBorder="1" applyAlignment="1">
      <alignment horizontal="left"/>
    </xf>
    <xf numFmtId="169" fontId="13" fillId="0" borderId="13" xfId="0" applyNumberFormat="1" applyFont="1" applyBorder="1" applyAlignment="1">
      <alignment horizontal="left"/>
    </xf>
    <xf numFmtId="167" fontId="17" fillId="0" borderId="1" xfId="0" applyNumberFormat="1" applyFont="1" applyBorder="1" applyAlignment="1"/>
    <xf numFmtId="167" fontId="17" fillId="0" borderId="8" xfId="0" applyNumberFormat="1" applyFont="1" applyBorder="1" applyAlignment="1"/>
    <xf numFmtId="0" fontId="16" fillId="0" borderId="5" xfId="0" applyFont="1" applyBorder="1" applyAlignment="1">
      <alignment horizontal="left"/>
    </xf>
    <xf numFmtId="166" fontId="16" fillId="0" borderId="5" xfId="0" applyNumberFormat="1" applyFont="1" applyBorder="1" applyAlignment="1"/>
    <xf numFmtId="166" fontId="16" fillId="0" borderId="8" xfId="0" applyNumberFormat="1" applyFont="1" applyBorder="1" applyAlignment="1"/>
    <xf numFmtId="166" fontId="16" fillId="0" borderId="11" xfId="0" applyNumberFormat="1" applyFont="1" applyBorder="1" applyAlignment="1"/>
    <xf numFmtId="172" fontId="16" fillId="0" borderId="5" xfId="0" applyNumberFormat="1" applyFont="1" applyBorder="1" applyAlignment="1"/>
    <xf numFmtId="172" fontId="17" fillId="0" borderId="5" xfId="0" applyNumberFormat="1" applyFont="1" applyBorder="1" applyAlignment="1"/>
    <xf numFmtId="166" fontId="16" fillId="0" borderId="0" xfId="0" applyNumberFormat="1" applyFont="1" applyAlignment="1">
      <alignment horizontal="left"/>
    </xf>
    <xf numFmtId="167" fontId="16" fillId="0" borderId="0" xfId="0" applyNumberFormat="1" applyFont="1" applyAlignment="1">
      <alignment horizontal="left"/>
    </xf>
    <xf numFmtId="166" fontId="22" fillId="0" borderId="5" xfId="0" applyNumberFormat="1" applyFont="1" applyBorder="1" applyAlignment="1"/>
    <xf numFmtId="166" fontId="14" fillId="0" borderId="0" xfId="0" applyNumberFormat="1" applyFont="1" applyAlignment="1">
      <alignment horizontal="left"/>
    </xf>
    <xf numFmtId="0" fontId="15" fillId="0" borderId="1" xfId="0" applyFont="1" applyBorder="1" applyAlignment="1">
      <alignment horizontal="left"/>
    </xf>
    <xf numFmtId="0" fontId="14" fillId="0" borderId="13" xfId="0" applyFont="1" applyBorder="1" applyAlignment="1">
      <alignment horizontal="center" wrapText="1"/>
    </xf>
    <xf numFmtId="0" fontId="15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wrapText="1" indent="1"/>
    </xf>
    <xf numFmtId="0" fontId="4" fillId="0" borderId="3" xfId="0" applyFont="1" applyBorder="1" applyAlignment="1">
      <alignment wrapText="1" indent="2"/>
    </xf>
    <xf numFmtId="167" fontId="17" fillId="0" borderId="6" xfId="0" applyNumberFormat="1" applyFont="1" applyBorder="1" applyAlignment="1"/>
    <xf numFmtId="167" fontId="17" fillId="0" borderId="0" xfId="0" applyNumberFormat="1" applyFont="1" applyAlignment="1"/>
    <xf numFmtId="166" fontId="17" fillId="0" borderId="0" xfId="0" applyNumberFormat="1" applyFont="1" applyAlignment="1"/>
    <xf numFmtId="170" fontId="22" fillId="0" borderId="4" xfId="0" applyNumberFormat="1" applyFont="1" applyBorder="1" applyAlignment="1"/>
    <xf numFmtId="170" fontId="22" fillId="0" borderId="11" xfId="0" applyNumberFormat="1" applyFont="1" applyBorder="1" applyAlignment="1"/>
    <xf numFmtId="172" fontId="16" fillId="0" borderId="0" xfId="0" applyNumberFormat="1" applyFont="1" applyAlignment="1">
      <alignment horizontal="left"/>
    </xf>
    <xf numFmtId="0" fontId="15" fillId="0" borderId="1" xfId="0" applyFont="1" applyBorder="1" applyAlignment="1">
      <alignment wrapText="1"/>
    </xf>
    <xf numFmtId="0" fontId="14" fillId="0" borderId="14" xfId="0" applyFont="1" applyBorder="1" applyAlignment="1">
      <alignment horizontal="center" wrapText="1"/>
    </xf>
    <xf numFmtId="0" fontId="15" fillId="0" borderId="9" xfId="0" applyFont="1" applyBorder="1" applyAlignment="1">
      <alignment wrapText="1"/>
    </xf>
    <xf numFmtId="0" fontId="14" fillId="0" borderId="9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167" fontId="17" fillId="0" borderId="4" xfId="0" applyNumberFormat="1" applyFont="1" applyBorder="1" applyAlignment="1"/>
    <xf numFmtId="0" fontId="15" fillId="0" borderId="0" xfId="0" applyFont="1" applyAlignment="1">
      <alignment horizontal="left"/>
    </xf>
    <xf numFmtId="172" fontId="16" fillId="0" borderId="0" xfId="0" applyNumberFormat="1" applyFont="1" applyAlignment="1">
      <alignment horizontal="center"/>
    </xf>
    <xf numFmtId="0" fontId="13" fillId="0" borderId="15" xfId="0" applyFont="1" applyBorder="1" applyAlignment="1">
      <alignment horizontal="left"/>
    </xf>
    <xf numFmtId="172" fontId="16" fillId="0" borderId="15" xfId="0" applyNumberFormat="1" applyFont="1" applyBorder="1" applyAlignment="1">
      <alignment horizontal="left"/>
    </xf>
    <xf numFmtId="167" fontId="4" fillId="0" borderId="15" xfId="0" applyNumberFormat="1" applyFont="1" applyBorder="1" applyAlignment="1">
      <alignment horizontal="left"/>
    </xf>
    <xf numFmtId="167" fontId="16" fillId="0" borderId="3" xfId="0" applyNumberFormat="1" applyFont="1" applyBorder="1" applyAlignment="1">
      <alignment horizontal="left"/>
    </xf>
    <xf numFmtId="0" fontId="16" fillId="0" borderId="5" xfId="0" applyFont="1" applyBorder="1" applyAlignment="1">
      <alignment wrapText="1" indent="3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167" fontId="29" fillId="0" borderId="3" xfId="0" applyNumberFormat="1" applyFont="1" applyBorder="1" applyAlignment="1">
      <alignment horizontal="left"/>
    </xf>
    <xf numFmtId="167" fontId="29" fillId="0" borderId="7" xfId="0" applyNumberFormat="1" applyFont="1" applyBorder="1" applyAlignment="1">
      <alignment horizontal="left"/>
    </xf>
    <xf numFmtId="167" fontId="16" fillId="0" borderId="0" xfId="0" applyNumberFormat="1" applyFont="1" applyAlignment="1">
      <alignment horizontal="left"/>
    </xf>
    <xf numFmtId="172" fontId="14" fillId="0" borderId="0" xfId="0" applyNumberFormat="1" applyFont="1" applyAlignment="1">
      <alignment horizontal="left"/>
    </xf>
    <xf numFmtId="167" fontId="17" fillId="0" borderId="2" xfId="0" applyNumberFormat="1" applyFont="1" applyBorder="1" applyAlignment="1"/>
    <xf numFmtId="0" fontId="14" fillId="0" borderId="1" xfId="0" applyFont="1" applyBorder="1" applyAlignment="1">
      <alignment horizontal="left"/>
    </xf>
    <xf numFmtId="176" fontId="22" fillId="0" borderId="5" xfId="0" applyNumberFormat="1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167" fontId="17" fillId="0" borderId="13" xfId="0" applyNumberFormat="1" applyFont="1" applyBorder="1" applyAlignment="1"/>
    <xf numFmtId="167" fontId="17" fillId="0" borderId="12" xfId="0" applyNumberFormat="1" applyFont="1" applyBorder="1" applyAlignment="1"/>
    <xf numFmtId="0" fontId="14" fillId="0" borderId="5" xfId="0" applyFont="1" applyBorder="1" applyAlignment="1">
      <alignment vertical="center" wrapText="1"/>
    </xf>
    <xf numFmtId="167" fontId="16" fillId="0" borderId="0" xfId="0" applyNumberFormat="1" applyFont="1" applyAlignment="1"/>
    <xf numFmtId="172" fontId="16" fillId="0" borderId="0" xfId="0" applyNumberFormat="1" applyFont="1" applyAlignment="1"/>
    <xf numFmtId="167" fontId="14" fillId="0" borderId="0" xfId="0" applyNumberFormat="1" applyFont="1" applyAlignment="1"/>
    <xf numFmtId="167" fontId="13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2" fontId="2" fillId="0" borderId="0" xfId="0" applyNumberFormat="1" applyFont="1" applyAlignment="1">
      <alignment horizontal="left"/>
    </xf>
    <xf numFmtId="168" fontId="17" fillId="0" borderId="1" xfId="0" applyNumberFormat="1" applyFont="1" applyBorder="1" applyAlignment="1"/>
    <xf numFmtId="168" fontId="17" fillId="0" borderId="3" xfId="0" applyNumberFormat="1" applyFont="1" applyBorder="1" applyAlignment="1"/>
    <xf numFmtId="168" fontId="22" fillId="0" borderId="5" xfId="0" applyNumberFormat="1" applyFont="1" applyBorder="1" applyAlignment="1"/>
    <xf numFmtId="167" fontId="17" fillId="0" borderId="3" xfId="0" applyNumberFormat="1" applyFont="1" applyBorder="1" applyAlignment="1"/>
    <xf numFmtId="0" fontId="30" fillId="0" borderId="3" xfId="0" applyFont="1" applyBorder="1" applyAlignment="1">
      <alignment wrapText="1" indent="2"/>
    </xf>
    <xf numFmtId="0" fontId="30" fillId="0" borderId="5" xfId="0" applyFont="1" applyBorder="1" applyAlignment="1">
      <alignment wrapText="1" indent="2"/>
    </xf>
    <xf numFmtId="170" fontId="13" fillId="0" borderId="1" xfId="0" applyNumberFormat="1" applyFont="1" applyBorder="1" applyAlignment="1">
      <alignment horizontal="left"/>
    </xf>
    <xf numFmtId="167" fontId="17" fillId="0" borderId="11" xfId="0" applyNumberFormat="1" applyFont="1" applyBorder="1" applyAlignment="1"/>
    <xf numFmtId="0" fontId="30" fillId="0" borderId="5" xfId="0" applyFont="1" applyBorder="1" applyAlignment="1">
      <alignment wrapText="1"/>
    </xf>
    <xf numFmtId="0" fontId="11" fillId="0" borderId="0" xfId="0" applyFont="1" applyAlignment="1"/>
    <xf numFmtId="0" fontId="12" fillId="0" borderId="0" xfId="0" applyFont="1" applyAlignment="1"/>
    <xf numFmtId="167" fontId="17" fillId="0" borderId="3" xfId="0" applyNumberFormat="1" applyFont="1" applyBorder="1" applyAlignment="1">
      <alignment horizontal="right"/>
    </xf>
    <xf numFmtId="166" fontId="30" fillId="0" borderId="9" xfId="0" applyNumberFormat="1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vertical="top" wrapText="1" inden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1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 wrapText="1" inden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167" fontId="4" fillId="0" borderId="10" xfId="0" applyNumberFormat="1" applyFont="1" applyBorder="1" applyAlignment="1">
      <alignment horizontal="left"/>
    </xf>
    <xf numFmtId="166" fontId="17" fillId="0" borderId="2" xfId="0" applyNumberFormat="1" applyFont="1" applyBorder="1" applyAlignment="1">
      <alignment horizontal="center"/>
    </xf>
    <xf numFmtId="166" fontId="17" fillId="0" borderId="13" xfId="0" applyNumberFormat="1" applyFont="1" applyBorder="1" applyAlignment="1">
      <alignment horizontal="center"/>
    </xf>
    <xf numFmtId="166" fontId="17" fillId="0" borderId="12" xfId="0" applyNumberFormat="1" applyFont="1" applyBorder="1" applyAlignment="1">
      <alignment horizontal="center"/>
    </xf>
    <xf numFmtId="167" fontId="17" fillId="0" borderId="4" xfId="0" applyNumberFormat="1" applyFont="1" applyBorder="1" applyAlignment="1">
      <alignment horizontal="right"/>
    </xf>
    <xf numFmtId="167" fontId="17" fillId="0" borderId="11" xfId="0" applyNumberFormat="1" applyFont="1" applyBorder="1" applyAlignment="1">
      <alignment horizontal="right"/>
    </xf>
    <xf numFmtId="167" fontId="17" fillId="0" borderId="8" xfId="0" applyNumberFormat="1" applyFont="1" applyBorder="1" applyAlignment="1">
      <alignment horizontal="right"/>
    </xf>
    <xf numFmtId="166" fontId="17" fillId="0" borderId="14" xfId="0" applyNumberFormat="1" applyFont="1" applyBorder="1" applyAlignment="1">
      <alignment horizontal="center"/>
    </xf>
    <xf numFmtId="166" fontId="17" fillId="0" borderId="15" xfId="0" applyNumberFormat="1" applyFont="1" applyBorder="1" applyAlignment="1">
      <alignment horizontal="center"/>
    </xf>
    <xf numFmtId="166" fontId="17" fillId="0" borderId="10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left"/>
    </xf>
    <xf numFmtId="172" fontId="16" fillId="0" borderId="10" xfId="0" applyNumberFormat="1" applyFont="1" applyBorder="1" applyAlignment="1">
      <alignment horizontal="center"/>
    </xf>
    <xf numFmtId="172" fontId="13" fillId="0" borderId="6" xfId="0" applyNumberFormat="1" applyFont="1" applyBorder="1" applyAlignment="1">
      <alignment horizontal="left"/>
    </xf>
    <xf numFmtId="172" fontId="4" fillId="0" borderId="0" xfId="0" applyNumberFormat="1" applyFont="1" applyAlignment="1">
      <alignment horizontal="left"/>
    </xf>
    <xf numFmtId="167" fontId="4" fillId="0" borderId="7" xfId="0" applyNumberFormat="1" applyFont="1" applyBorder="1" applyAlignment="1">
      <alignment horizontal="left"/>
    </xf>
    <xf numFmtId="166" fontId="17" fillId="0" borderId="6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7" fontId="17" fillId="0" borderId="6" xfId="0" applyNumberFormat="1" applyFont="1" applyBorder="1" applyAlignment="1"/>
    <xf numFmtId="172" fontId="4" fillId="0" borderId="7" xfId="0" applyNumberFormat="1" applyFont="1" applyBorder="1" applyAlignment="1">
      <alignment horizontal="left"/>
    </xf>
    <xf numFmtId="166" fontId="17" fillId="0" borderId="6" xfId="0" applyNumberFormat="1" applyFont="1" applyBorder="1" applyAlignment="1"/>
    <xf numFmtId="166" fontId="4" fillId="0" borderId="7" xfId="0" applyNumberFormat="1" applyFont="1" applyBorder="1" applyAlignment="1">
      <alignment horizontal="left"/>
    </xf>
    <xf numFmtId="167" fontId="17" fillId="0" borderId="3" xfId="0" applyNumberFormat="1" applyFont="1" applyBorder="1" applyAlignment="1"/>
    <xf numFmtId="167" fontId="16" fillId="0" borderId="3" xfId="0" applyNumberFormat="1" applyFont="1" applyBorder="1" applyAlignment="1">
      <alignment horizontal="left"/>
    </xf>
    <xf numFmtId="167" fontId="16" fillId="0" borderId="6" xfId="0" applyNumberFormat="1" applyFont="1" applyBorder="1" applyAlignment="1">
      <alignment horizontal="left"/>
    </xf>
    <xf numFmtId="167" fontId="17" fillId="0" borderId="4" xfId="0" applyNumberFormat="1" applyFont="1" applyBorder="1" applyAlignment="1"/>
    <xf numFmtId="172" fontId="4" fillId="0" borderId="8" xfId="0" applyNumberFormat="1" applyFont="1" applyBorder="1" applyAlignment="1">
      <alignment horizontal="left"/>
    </xf>
    <xf numFmtId="167" fontId="4" fillId="0" borderId="8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152400</xdr:rowOff>
    </xdr:from>
    <xdr:to>
      <xdr:col>5</xdr:col>
      <xdr:colOff>66675</xdr:colOff>
      <xdr:row>8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152400"/>
          <a:ext cx="41052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G33" sqref="G33"/>
    </sheetView>
  </sheetViews>
  <sheetFormatPr defaultColWidth="21.5" defaultRowHeight="12.75" x14ac:dyDescent="0.2"/>
  <cols>
    <col min="1" max="1" width="111" customWidth="1"/>
    <col min="2" max="2" width="8.6640625" customWidth="1"/>
    <col min="3" max="3" width="8" customWidth="1"/>
    <col min="4" max="4" width="43.6640625" customWidth="1"/>
  </cols>
  <sheetData>
    <row r="1" spans="1:5" ht="15" customHeight="1" x14ac:dyDescent="0.25">
      <c r="A1" s="1"/>
      <c r="B1" s="2"/>
      <c r="C1" s="2"/>
      <c r="D1" s="3"/>
      <c r="E1" s="2"/>
    </row>
    <row r="2" spans="1:5" ht="15" customHeight="1" x14ac:dyDescent="0.25">
      <c r="A2" s="1"/>
      <c r="B2" s="2"/>
      <c r="C2" s="262"/>
      <c r="D2" s="261"/>
      <c r="E2" s="261"/>
    </row>
    <row r="3" spans="1:5" ht="15" customHeight="1" x14ac:dyDescent="0.25">
      <c r="A3" s="1"/>
      <c r="B3" s="2"/>
      <c r="C3" s="261"/>
      <c r="D3" s="261"/>
      <c r="E3" s="261"/>
    </row>
    <row r="4" spans="1:5" ht="15" customHeight="1" x14ac:dyDescent="0.25">
      <c r="A4" s="1"/>
      <c r="B4" s="2"/>
      <c r="C4" s="261"/>
      <c r="D4" s="261"/>
      <c r="E4" s="261"/>
    </row>
    <row r="5" spans="1:5" ht="15" customHeight="1" x14ac:dyDescent="0.25">
      <c r="A5" s="1"/>
      <c r="B5" s="2"/>
      <c r="C5" s="261"/>
      <c r="D5" s="261"/>
      <c r="E5" s="261"/>
    </row>
    <row r="6" spans="1:5" ht="15" customHeight="1" x14ac:dyDescent="0.25">
      <c r="A6" s="1"/>
      <c r="B6" s="2"/>
      <c r="C6" s="261"/>
      <c r="D6" s="261"/>
      <c r="E6" s="261"/>
    </row>
    <row r="7" spans="1:5" ht="15" customHeight="1" x14ac:dyDescent="0.25">
      <c r="A7" s="1"/>
      <c r="B7" s="2"/>
      <c r="C7" s="261"/>
      <c r="D7" s="261"/>
      <c r="E7" s="261"/>
    </row>
    <row r="8" spans="1:5" ht="15" customHeight="1" x14ac:dyDescent="0.25">
      <c r="A8" s="1"/>
      <c r="B8" s="2"/>
      <c r="C8" s="2"/>
      <c r="D8" s="3"/>
      <c r="E8" s="2"/>
    </row>
    <row r="9" spans="1:5" ht="26.1" customHeight="1" x14ac:dyDescent="0.4">
      <c r="A9" s="263" t="s">
        <v>248</v>
      </c>
      <c r="B9" s="261"/>
      <c r="C9" s="261"/>
      <c r="D9" s="261"/>
      <c r="E9" s="261"/>
    </row>
    <row r="10" spans="1:5" ht="15" customHeight="1" x14ac:dyDescent="0.25">
      <c r="A10" s="1"/>
      <c r="B10" s="2"/>
      <c r="C10" s="2"/>
      <c r="D10" s="3"/>
      <c r="E10" s="2"/>
    </row>
    <row r="11" spans="1:5" ht="15.95" customHeight="1" x14ac:dyDescent="0.25">
      <c r="A11" s="4" t="s">
        <v>0</v>
      </c>
      <c r="B11" s="2"/>
      <c r="C11" s="2"/>
      <c r="D11" s="3"/>
      <c r="E11" s="2"/>
    </row>
    <row r="12" spans="1:5" ht="15.95" customHeight="1" x14ac:dyDescent="0.25">
      <c r="A12" s="1"/>
      <c r="B12" s="2"/>
      <c r="C12" s="2"/>
      <c r="D12" s="3"/>
      <c r="E12" s="2"/>
    </row>
    <row r="13" spans="1:5" ht="15.95" customHeight="1" x14ac:dyDescent="0.25">
      <c r="A13" s="5" t="s">
        <v>1</v>
      </c>
      <c r="B13" s="6">
        <v>2</v>
      </c>
      <c r="C13" s="2"/>
      <c r="D13" s="7" t="s">
        <v>2</v>
      </c>
      <c r="E13" s="8" t="s">
        <v>3</v>
      </c>
    </row>
    <row r="14" spans="1:5" ht="15.95" customHeight="1" x14ac:dyDescent="0.25">
      <c r="A14" s="5" t="s">
        <v>4</v>
      </c>
      <c r="B14" s="6">
        <v>3</v>
      </c>
      <c r="C14" s="2"/>
      <c r="D14" s="264" t="s">
        <v>5</v>
      </c>
      <c r="E14" s="261"/>
    </row>
    <row r="15" spans="1:5" ht="15.95" customHeight="1" x14ac:dyDescent="0.25">
      <c r="A15" s="5" t="s">
        <v>6</v>
      </c>
      <c r="B15" s="6">
        <v>4</v>
      </c>
      <c r="C15" s="2"/>
      <c r="D15" s="3"/>
      <c r="E15" s="9"/>
    </row>
    <row r="16" spans="1:5" ht="15.95" customHeight="1" x14ac:dyDescent="0.25">
      <c r="A16" s="5" t="s">
        <v>7</v>
      </c>
      <c r="B16" s="6">
        <v>5</v>
      </c>
      <c r="C16" s="2"/>
      <c r="D16" s="7" t="s">
        <v>8</v>
      </c>
      <c r="E16" s="8" t="s">
        <v>9</v>
      </c>
    </row>
    <row r="17" spans="1:5" ht="15.95" customHeight="1" x14ac:dyDescent="0.25">
      <c r="A17" s="5" t="s">
        <v>10</v>
      </c>
      <c r="B17" s="6">
        <v>6</v>
      </c>
      <c r="C17" s="2"/>
      <c r="D17" s="264" t="s">
        <v>11</v>
      </c>
      <c r="E17" s="261"/>
    </row>
    <row r="18" spans="1:5" ht="15.95" customHeight="1" x14ac:dyDescent="0.25">
      <c r="A18" s="5" t="s">
        <v>12</v>
      </c>
      <c r="B18" s="6">
        <v>7</v>
      </c>
      <c r="C18" s="2"/>
      <c r="E18" s="2"/>
    </row>
    <row r="19" spans="1:5" ht="15.95" customHeight="1" x14ac:dyDescent="0.25">
      <c r="A19" s="5" t="s">
        <v>13</v>
      </c>
      <c r="B19" s="10" t="s">
        <v>14</v>
      </c>
      <c r="C19" s="2"/>
      <c r="E19" s="9"/>
    </row>
    <row r="20" spans="1:5" ht="15.95" customHeight="1" x14ac:dyDescent="0.25">
      <c r="A20" s="5"/>
      <c r="B20" s="6"/>
      <c r="C20" s="2"/>
      <c r="D20" s="3"/>
      <c r="E20" s="2"/>
    </row>
    <row r="21" spans="1:5" ht="15.95" customHeight="1" x14ac:dyDescent="0.25">
      <c r="A21" s="1"/>
      <c r="B21" s="11"/>
      <c r="C21" s="2"/>
      <c r="D21" s="7" t="s">
        <v>15</v>
      </c>
      <c r="E21" s="2"/>
    </row>
    <row r="22" spans="1:5" ht="15.95" customHeight="1" x14ac:dyDescent="0.25">
      <c r="A22" s="1"/>
      <c r="B22" s="11"/>
      <c r="C22" s="2"/>
      <c r="D22" s="3"/>
      <c r="E22" s="2"/>
    </row>
    <row r="23" spans="1:5" ht="15.95" customHeight="1" x14ac:dyDescent="0.25">
      <c r="A23" s="1"/>
      <c r="B23" s="11"/>
      <c r="C23" s="2"/>
      <c r="D23" s="7" t="s">
        <v>16</v>
      </c>
      <c r="E23" s="2"/>
    </row>
    <row r="24" spans="1:5" ht="15.95" customHeight="1" x14ac:dyDescent="0.25">
      <c r="A24" s="1"/>
      <c r="B24" s="11"/>
      <c r="C24" s="2"/>
      <c r="D24" s="7" t="s">
        <v>17</v>
      </c>
      <c r="E24" s="2"/>
    </row>
    <row r="25" spans="1:5" ht="15.95" customHeight="1" x14ac:dyDescent="0.25">
      <c r="A25" s="1"/>
      <c r="B25" s="11"/>
      <c r="C25" s="2"/>
      <c r="D25" s="3"/>
      <c r="E25" s="2"/>
    </row>
    <row r="26" spans="1:5" ht="15.95" customHeight="1" x14ac:dyDescent="0.25">
      <c r="A26" s="1"/>
      <c r="B26" s="11"/>
      <c r="C26" s="2"/>
      <c r="D26" s="3"/>
      <c r="E26" s="2"/>
    </row>
    <row r="27" spans="1:5" ht="15.95" customHeight="1" x14ac:dyDescent="0.25">
      <c r="C27" s="2"/>
      <c r="D27" s="3"/>
      <c r="E27" s="2"/>
    </row>
    <row r="28" spans="1:5" ht="15" customHeight="1" x14ac:dyDescent="0.2"/>
    <row r="29" spans="1:5" ht="14.1" customHeight="1" x14ac:dyDescent="0.25">
      <c r="B29" s="2"/>
      <c r="C29" s="2"/>
      <c r="D29" s="3"/>
      <c r="E29" s="2"/>
    </row>
    <row r="30" spans="1:5" ht="15" customHeight="1" x14ac:dyDescent="0.25">
      <c r="A30" s="1"/>
      <c r="B30" s="2"/>
      <c r="C30" s="2"/>
      <c r="D30" s="3"/>
      <c r="E30" s="2"/>
    </row>
    <row r="31" spans="1:5" ht="15" customHeight="1" x14ac:dyDescent="0.25">
      <c r="A31" s="260" t="s">
        <v>18</v>
      </c>
      <c r="B31" s="261"/>
      <c r="C31" s="261"/>
      <c r="D31" s="261"/>
      <c r="E31" s="261"/>
    </row>
    <row r="32" spans="1:5" ht="15" customHeight="1" x14ac:dyDescent="0.25">
      <c r="A32" s="260" t="s">
        <v>19</v>
      </c>
      <c r="B32" s="261"/>
      <c r="C32" s="261"/>
      <c r="D32" s="261"/>
      <c r="E32" s="261"/>
    </row>
    <row r="33" spans="1:5" ht="15" customHeight="1" x14ac:dyDescent="0.25">
      <c r="A33" s="260" t="s">
        <v>20</v>
      </c>
      <c r="B33" s="261"/>
      <c r="C33" s="261"/>
      <c r="D33" s="261"/>
      <c r="E33" s="261"/>
    </row>
    <row r="34" spans="1:5" ht="15" customHeight="1" x14ac:dyDescent="0.25">
      <c r="A34" s="1"/>
      <c r="B34" s="2"/>
      <c r="C34" s="2"/>
      <c r="D34" s="3"/>
      <c r="E34" s="2"/>
    </row>
    <row r="35" spans="1:5" ht="15" customHeight="1" x14ac:dyDescent="0.25">
      <c r="A35" s="12">
        <v>43586</v>
      </c>
      <c r="B35" s="2"/>
      <c r="C35" s="2"/>
      <c r="D35" s="3"/>
      <c r="E35" s="2"/>
    </row>
  </sheetData>
  <mergeCells count="7">
    <mergeCell ref="A32:E32"/>
    <mergeCell ref="A33:E33"/>
    <mergeCell ref="C2:E7"/>
    <mergeCell ref="A9:E9"/>
    <mergeCell ref="D14:E14"/>
    <mergeCell ref="D17:E17"/>
    <mergeCell ref="A31:E31"/>
  </mergeCells>
  <pageMargins left="0.7" right="0.7" top="0.75" bottom="0.75" header="0.3" footer="0.3"/>
  <pageSetup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Normal="100" zoomScaleSheetLayoutView="85" workbookViewId="0">
      <selection activeCell="K46" sqref="K46"/>
    </sheetView>
  </sheetViews>
  <sheetFormatPr defaultColWidth="21.5" defaultRowHeight="12.75" x14ac:dyDescent="0.2"/>
  <cols>
    <col min="1" max="1" width="115.5" customWidth="1"/>
    <col min="2" max="2" width="4.33203125" customWidth="1"/>
    <col min="3" max="7" width="19.83203125" customWidth="1"/>
    <col min="8" max="8" width="5.33203125" customWidth="1"/>
    <col min="9" max="9" width="19.83203125" customWidth="1"/>
    <col min="10" max="10" width="12.1640625" customWidth="1"/>
  </cols>
  <sheetData>
    <row r="1" spans="1:10" ht="15" customHeight="1" x14ac:dyDescent="0.25">
      <c r="A1" s="277" t="s">
        <v>176</v>
      </c>
      <c r="B1" s="261"/>
      <c r="C1" s="272"/>
      <c r="D1" s="272"/>
      <c r="E1" s="261"/>
      <c r="F1" s="272"/>
      <c r="G1" s="272"/>
      <c r="H1" s="272"/>
      <c r="I1" s="278"/>
      <c r="J1" s="15"/>
    </row>
    <row r="2" spans="1:10" ht="15" customHeight="1" x14ac:dyDescent="0.25">
      <c r="A2" s="277" t="s">
        <v>22</v>
      </c>
      <c r="B2" s="261"/>
      <c r="C2" s="272"/>
      <c r="D2" s="272"/>
      <c r="E2" s="261"/>
      <c r="F2" s="272"/>
      <c r="G2" s="272"/>
      <c r="H2" s="272"/>
      <c r="I2" s="278"/>
      <c r="J2" s="15"/>
    </row>
    <row r="3" spans="1:10" ht="15" customHeight="1" x14ac:dyDescent="0.25">
      <c r="A3" s="59"/>
      <c r="B3" s="15"/>
      <c r="C3" s="15"/>
      <c r="D3" s="15"/>
      <c r="E3" s="15"/>
      <c r="F3" s="15"/>
      <c r="G3" s="15"/>
      <c r="H3" s="15"/>
      <c r="I3" s="15"/>
      <c r="J3" s="15"/>
    </row>
    <row r="4" spans="1:10" ht="15" customHeight="1" x14ac:dyDescent="0.25">
      <c r="A4" s="213" t="s">
        <v>138</v>
      </c>
      <c r="B4" s="59"/>
      <c r="C4" s="19" t="s">
        <v>64</v>
      </c>
      <c r="D4" s="19" t="s">
        <v>65</v>
      </c>
      <c r="E4" s="19" t="s">
        <v>66</v>
      </c>
      <c r="F4" s="19" t="s">
        <v>67</v>
      </c>
      <c r="G4" s="20"/>
      <c r="H4" s="226"/>
      <c r="I4" s="19" t="s">
        <v>64</v>
      </c>
    </row>
    <row r="5" spans="1:10" ht="15" customHeight="1" x14ac:dyDescent="0.25">
      <c r="A5" s="21" t="s">
        <v>220</v>
      </c>
      <c r="B5" s="59"/>
      <c r="C5" s="24" t="s">
        <v>30</v>
      </c>
      <c r="D5" s="24" t="s">
        <v>30</v>
      </c>
      <c r="E5" s="24" t="s">
        <v>30</v>
      </c>
      <c r="F5" s="24" t="s">
        <v>30</v>
      </c>
      <c r="G5" s="25" t="s">
        <v>29</v>
      </c>
      <c r="H5" s="227" t="s">
        <v>29</v>
      </c>
      <c r="I5" s="24" t="s">
        <v>31</v>
      </c>
    </row>
    <row r="6" spans="1:10" ht="15" customHeight="1" x14ac:dyDescent="0.25">
      <c r="A6" s="109" t="s">
        <v>119</v>
      </c>
      <c r="B6" s="59"/>
      <c r="C6" s="31">
        <v>649000000</v>
      </c>
      <c r="D6" s="31">
        <v>1416000000</v>
      </c>
      <c r="E6" s="31">
        <v>2379000000</v>
      </c>
      <c r="F6" s="31">
        <v>3234000000</v>
      </c>
      <c r="G6" s="212"/>
      <c r="I6" s="31">
        <v>515000000</v>
      </c>
    </row>
    <row r="7" spans="1:10" ht="15" customHeight="1" x14ac:dyDescent="0.25">
      <c r="A7" s="48" t="s">
        <v>221</v>
      </c>
      <c r="B7" s="59"/>
      <c r="C7" s="228"/>
      <c r="D7" s="229"/>
      <c r="E7" s="228"/>
      <c r="F7" s="224"/>
      <c r="G7" s="230"/>
      <c r="I7" s="228"/>
    </row>
    <row r="8" spans="1:10" ht="15" customHeight="1" x14ac:dyDescent="0.25">
      <c r="A8" s="38" t="s">
        <v>116</v>
      </c>
      <c r="B8" s="59"/>
      <c r="C8" s="70">
        <v>-130000000</v>
      </c>
      <c r="D8" s="72">
        <v>-256000000</v>
      </c>
      <c r="E8" s="70">
        <v>-389000000</v>
      </c>
      <c r="F8" s="70">
        <v>-133000000</v>
      </c>
      <c r="G8" s="230"/>
      <c r="I8" s="70">
        <v>-73000000</v>
      </c>
    </row>
    <row r="9" spans="1:10" ht="15" customHeight="1" x14ac:dyDescent="0.25">
      <c r="A9" s="38" t="s">
        <v>73</v>
      </c>
      <c r="B9" s="59"/>
      <c r="C9" s="70">
        <v>-9000000</v>
      </c>
      <c r="D9" s="72">
        <v>-17000000</v>
      </c>
      <c r="E9" s="70">
        <v>-11000000</v>
      </c>
      <c r="F9" s="70">
        <v>-1000000</v>
      </c>
      <c r="G9" s="230"/>
      <c r="I9" s="70">
        <v>4000000</v>
      </c>
    </row>
    <row r="10" spans="1:10" ht="15" customHeight="1" x14ac:dyDescent="0.25">
      <c r="A10" s="38" t="s">
        <v>222</v>
      </c>
      <c r="B10" s="59"/>
      <c r="C10" s="70">
        <v>81000000</v>
      </c>
      <c r="D10" s="72">
        <v>133000000</v>
      </c>
      <c r="E10" s="70">
        <v>334000000</v>
      </c>
      <c r="F10" s="70">
        <v>179000000</v>
      </c>
      <c r="G10" s="230"/>
      <c r="I10" s="70">
        <v>-102000000</v>
      </c>
    </row>
    <row r="11" spans="1:10" ht="15" customHeight="1" x14ac:dyDescent="0.25">
      <c r="A11" s="38" t="s">
        <v>223</v>
      </c>
      <c r="B11" s="59"/>
      <c r="C11" s="131">
        <v>-25000000</v>
      </c>
      <c r="D11" s="190">
        <v>-8000000</v>
      </c>
      <c r="E11" s="131">
        <v>21000000</v>
      </c>
      <c r="F11" s="70">
        <v>-22000000</v>
      </c>
      <c r="G11" s="231"/>
      <c r="I11" s="131">
        <v>14000000</v>
      </c>
    </row>
    <row r="12" spans="1:10" ht="15" customHeight="1" x14ac:dyDescent="0.25">
      <c r="A12" s="48" t="s">
        <v>224</v>
      </c>
      <c r="B12" s="59"/>
      <c r="C12" s="232">
        <f>SUM(C8:C11)</f>
        <v>-83000000</v>
      </c>
      <c r="D12" s="189">
        <f>SUM(D8:D11)</f>
        <v>-148000000</v>
      </c>
      <c r="E12" s="189">
        <f>SUM(E8:E11)</f>
        <v>-45000000</v>
      </c>
      <c r="F12" s="189">
        <f>SUM(F8:F11)</f>
        <v>23000000</v>
      </c>
      <c r="G12" s="231"/>
      <c r="I12" s="70">
        <f>SUM(I8:I11)</f>
        <v>-157000000</v>
      </c>
    </row>
    <row r="13" spans="1:10" ht="18" customHeight="1" x14ac:dyDescent="0.25">
      <c r="A13" s="105" t="s">
        <v>225</v>
      </c>
      <c r="B13" s="59"/>
      <c r="C13" s="259">
        <f>C6-(SUM(C12))</f>
        <v>732000000</v>
      </c>
      <c r="D13" s="259">
        <f>D6-(SUM(D12))</f>
        <v>1564000000</v>
      </c>
      <c r="E13" s="259">
        <f>E6-(SUM(E12))</f>
        <v>2424000000</v>
      </c>
      <c r="F13" s="259">
        <f>F6-(SUM(F12))</f>
        <v>3211000000</v>
      </c>
      <c r="G13" s="15"/>
      <c r="H13" s="15"/>
      <c r="I13" s="259">
        <f>I6-(SUM(I12))</f>
        <v>672000000</v>
      </c>
      <c r="J13" s="15"/>
    </row>
    <row r="14" spans="1:10" ht="15" customHeight="1" x14ac:dyDescent="0.25">
      <c r="A14" s="59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 customHeight="1" x14ac:dyDescent="0.25">
      <c r="A15" s="233"/>
      <c r="B15" s="59"/>
      <c r="C15" s="19" t="s">
        <v>23</v>
      </c>
      <c r="D15" s="19" t="s">
        <v>24</v>
      </c>
      <c r="E15" s="19" t="s">
        <v>25</v>
      </c>
      <c r="F15" s="19" t="s">
        <v>26</v>
      </c>
      <c r="G15" s="19" t="s">
        <v>27</v>
      </c>
      <c r="H15" s="86"/>
      <c r="I15" s="19" t="s">
        <v>23</v>
      </c>
      <c r="J15" s="59"/>
    </row>
    <row r="16" spans="1:10" ht="15" customHeight="1" x14ac:dyDescent="0.25">
      <c r="A16" s="21" t="s">
        <v>138</v>
      </c>
      <c r="B16" s="59"/>
      <c r="C16" s="234">
        <v>2018</v>
      </c>
      <c r="D16" s="234">
        <v>2018</v>
      </c>
      <c r="E16" s="234">
        <v>2018</v>
      </c>
      <c r="F16" s="234">
        <v>2018</v>
      </c>
      <c r="G16" s="234">
        <v>2018</v>
      </c>
      <c r="H16" s="86"/>
      <c r="I16" s="234">
        <v>2019</v>
      </c>
      <c r="J16" s="59"/>
    </row>
    <row r="17" spans="1:10" ht="15" customHeight="1" x14ac:dyDescent="0.25">
      <c r="A17" s="67" t="s">
        <v>226</v>
      </c>
      <c r="B17" s="15"/>
      <c r="C17" s="17"/>
      <c r="D17" s="159"/>
      <c r="E17" s="159"/>
      <c r="F17" s="159"/>
      <c r="G17" s="159"/>
      <c r="H17" s="15"/>
      <c r="I17" s="235"/>
      <c r="J17" s="59"/>
    </row>
    <row r="18" spans="1:10" ht="15" customHeight="1" x14ac:dyDescent="0.25">
      <c r="A18" s="48" t="s">
        <v>171</v>
      </c>
      <c r="B18" s="15"/>
      <c r="C18" s="31">
        <v>37000000</v>
      </c>
      <c r="D18" s="31">
        <v>60000000</v>
      </c>
      <c r="E18" s="31">
        <v>64000000</v>
      </c>
      <c r="F18" s="31">
        <v>64000000</v>
      </c>
      <c r="G18" s="31">
        <v>225000000</v>
      </c>
      <c r="H18" s="15"/>
      <c r="I18" s="31">
        <v>11000000</v>
      </c>
      <c r="J18" s="59"/>
    </row>
    <row r="19" spans="1:10" ht="15" customHeight="1" x14ac:dyDescent="0.25">
      <c r="A19" s="48" t="s">
        <v>172</v>
      </c>
      <c r="B19" s="15"/>
      <c r="C19" s="131">
        <v>20000000</v>
      </c>
      <c r="D19" s="190">
        <v>44000000</v>
      </c>
      <c r="E19" s="190">
        <v>38000000</v>
      </c>
      <c r="F19" s="190">
        <v>8000000</v>
      </c>
      <c r="G19" s="190">
        <v>110000000</v>
      </c>
      <c r="H19" s="15"/>
      <c r="I19" s="131">
        <v>6000000</v>
      </c>
      <c r="J19" s="59"/>
    </row>
    <row r="20" spans="1:10" ht="15" customHeight="1" x14ac:dyDescent="0.25">
      <c r="A20" s="29" t="s">
        <v>173</v>
      </c>
      <c r="B20" s="15"/>
      <c r="C20" s="70">
        <f>SUM(C18:C19)</f>
        <v>57000000</v>
      </c>
      <c r="D20" s="72">
        <f>SUM(D18:D19)</f>
        <v>104000000</v>
      </c>
      <c r="E20" s="72">
        <f>SUM(E18:E19)</f>
        <v>102000000</v>
      </c>
      <c r="F20" s="72">
        <f>SUM(F18:F19)</f>
        <v>72000000</v>
      </c>
      <c r="G20" s="72">
        <f>SUM(G18:G19)</f>
        <v>335000000</v>
      </c>
      <c r="H20" s="15"/>
      <c r="I20" s="70">
        <f>SUM(I18:I19)</f>
        <v>17000000</v>
      </c>
      <c r="J20" s="59"/>
    </row>
    <row r="21" spans="1:10" ht="15" customHeight="1" x14ac:dyDescent="0.25">
      <c r="A21" s="41"/>
      <c r="B21" s="15"/>
      <c r="C21" s="26"/>
      <c r="D21" s="133"/>
      <c r="E21" s="133"/>
      <c r="F21" s="133"/>
      <c r="G21" s="133"/>
      <c r="H21" s="15"/>
      <c r="I21" s="236"/>
      <c r="J21" s="59"/>
    </row>
    <row r="22" spans="1:10" ht="15" customHeight="1" x14ac:dyDescent="0.25">
      <c r="A22" s="48" t="s">
        <v>227</v>
      </c>
      <c r="B22" s="15"/>
      <c r="C22" s="131">
        <v>75000000</v>
      </c>
      <c r="D22" s="131">
        <v>38000000</v>
      </c>
      <c r="E22" s="131">
        <v>14000000</v>
      </c>
      <c r="F22" s="131">
        <v>11000000</v>
      </c>
      <c r="G22" s="131">
        <v>138000000</v>
      </c>
      <c r="H22" s="15"/>
      <c r="I22" s="131">
        <v>33000000</v>
      </c>
      <c r="J22" s="59"/>
    </row>
    <row r="23" spans="1:10" ht="15" customHeight="1" x14ac:dyDescent="0.25">
      <c r="A23" s="29" t="s">
        <v>228</v>
      </c>
      <c r="B23" s="15"/>
      <c r="C23" s="232">
        <f>C20+C22</f>
        <v>132000000</v>
      </c>
      <c r="D23" s="189">
        <f>D20+D22</f>
        <v>142000000</v>
      </c>
      <c r="E23" s="237">
        <f>E20+E22</f>
        <v>116000000</v>
      </c>
      <c r="F23" s="189">
        <f>F20+F22</f>
        <v>83000000</v>
      </c>
      <c r="G23" s="238">
        <f>G20+G22</f>
        <v>473000000</v>
      </c>
      <c r="H23" s="15"/>
      <c r="I23" s="70">
        <f>SUM(I20:I22)</f>
        <v>50000000</v>
      </c>
      <c r="J23" s="59"/>
    </row>
    <row r="24" spans="1:10" ht="15" customHeight="1" x14ac:dyDescent="0.25">
      <c r="A24" s="41"/>
      <c r="B24" s="15"/>
      <c r="C24" s="27"/>
      <c r="D24" s="26"/>
      <c r="E24" s="15"/>
      <c r="F24" s="26"/>
      <c r="G24" s="133"/>
      <c r="H24" s="15"/>
      <c r="I24" s="236"/>
      <c r="J24" s="59"/>
    </row>
    <row r="25" spans="1:10" ht="15" customHeight="1" x14ac:dyDescent="0.25">
      <c r="A25" s="48" t="s">
        <v>173</v>
      </c>
      <c r="B25" s="15"/>
      <c r="C25" s="70">
        <v>57000000</v>
      </c>
      <c r="D25" s="70">
        <v>104000000</v>
      </c>
      <c r="E25" s="70">
        <v>102000000</v>
      </c>
      <c r="F25" s="70">
        <v>72000000</v>
      </c>
      <c r="G25" s="70">
        <v>335000000</v>
      </c>
      <c r="H25" s="15"/>
      <c r="I25" s="70">
        <f>I20</f>
        <v>17000000</v>
      </c>
      <c r="J25" s="59"/>
    </row>
    <row r="26" spans="1:10" ht="15" customHeight="1" x14ac:dyDescent="0.25">
      <c r="A26" s="48" t="s">
        <v>229</v>
      </c>
      <c r="B26" s="15"/>
      <c r="C26" s="70">
        <v>46000000</v>
      </c>
      <c r="D26" s="70">
        <v>54000000</v>
      </c>
      <c r="E26" s="70">
        <v>52000000</v>
      </c>
      <c r="F26" s="70">
        <v>49000000</v>
      </c>
      <c r="G26" s="70">
        <v>201000000</v>
      </c>
      <c r="H26" s="15"/>
      <c r="I26" s="70">
        <v>44000000</v>
      </c>
      <c r="J26" s="59"/>
    </row>
    <row r="27" spans="1:10" ht="15" customHeight="1" x14ac:dyDescent="0.25">
      <c r="A27" s="48" t="s">
        <v>230</v>
      </c>
      <c r="B27" s="15"/>
      <c r="C27" s="70">
        <v>20000000</v>
      </c>
      <c r="D27" s="70">
        <v>33000000</v>
      </c>
      <c r="E27" s="70">
        <v>36000000</v>
      </c>
      <c r="F27" s="70">
        <v>31000000</v>
      </c>
      <c r="G27" s="70">
        <v>120000000</v>
      </c>
      <c r="H27" s="15"/>
      <c r="I27" s="70">
        <v>8000000</v>
      </c>
      <c r="J27" s="59"/>
    </row>
    <row r="28" spans="1:10" ht="15" customHeight="1" x14ac:dyDescent="0.25">
      <c r="A28" s="48" t="s">
        <v>231</v>
      </c>
      <c r="B28" s="15"/>
      <c r="C28" s="70">
        <v>1000000</v>
      </c>
      <c r="D28" s="70">
        <v>0</v>
      </c>
      <c r="E28" s="70">
        <v>0</v>
      </c>
      <c r="F28" s="70">
        <v>1000000</v>
      </c>
      <c r="G28" s="70">
        <v>2000000</v>
      </c>
      <c r="H28" s="15"/>
      <c r="I28" s="70">
        <v>0</v>
      </c>
      <c r="J28" s="59"/>
    </row>
    <row r="29" spans="1:10" ht="15" customHeight="1" x14ac:dyDescent="0.25">
      <c r="A29" s="48" t="s">
        <v>232</v>
      </c>
      <c r="B29" s="15"/>
      <c r="C29" s="131">
        <v>0</v>
      </c>
      <c r="D29" s="131">
        <v>1000000</v>
      </c>
      <c r="E29" s="131">
        <v>0</v>
      </c>
      <c r="F29" s="131">
        <v>0</v>
      </c>
      <c r="G29" s="131">
        <v>1000000</v>
      </c>
      <c r="H29" s="15"/>
      <c r="I29" s="131">
        <v>0</v>
      </c>
      <c r="J29" s="59"/>
    </row>
    <row r="30" spans="1:10" ht="21.95" customHeight="1" x14ac:dyDescent="0.25">
      <c r="A30" s="239" t="s">
        <v>233</v>
      </c>
      <c r="B30" s="15"/>
      <c r="C30" s="259">
        <f>SUM(C25:C29)</f>
        <v>124000000</v>
      </c>
      <c r="D30" s="259">
        <f>SUM(D25:D29)</f>
        <v>192000000</v>
      </c>
      <c r="E30" s="259">
        <f>SUM(E25:E29)</f>
        <v>190000000</v>
      </c>
      <c r="F30" s="259">
        <f>SUM(F25:F29)</f>
        <v>153000000</v>
      </c>
      <c r="G30" s="259">
        <f>SUM(G25:G29)</f>
        <v>659000000</v>
      </c>
      <c r="H30" s="15"/>
      <c r="I30" s="259">
        <f>SUM(I25:I28)</f>
        <v>69000000</v>
      </c>
      <c r="J30" s="59"/>
    </row>
    <row r="31" spans="1:10" ht="15" customHeigh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15" customHeight="1" x14ac:dyDescent="0.25">
      <c r="A32" s="90"/>
      <c r="B32" s="59"/>
      <c r="C32" s="19" t="s">
        <v>23</v>
      </c>
      <c r="D32" s="202" t="s">
        <v>24</v>
      </c>
      <c r="E32" s="19" t="s">
        <v>25</v>
      </c>
      <c r="F32" s="19" t="s">
        <v>26</v>
      </c>
      <c r="G32" s="19" t="s">
        <v>27</v>
      </c>
      <c r="H32" s="20"/>
      <c r="I32" s="19" t="s">
        <v>23</v>
      </c>
      <c r="J32" s="59"/>
    </row>
    <row r="33" spans="1:10" ht="15" customHeight="1" x14ac:dyDescent="0.25">
      <c r="A33" s="41"/>
      <c r="B33" s="59"/>
      <c r="C33" s="234">
        <v>2018</v>
      </c>
      <c r="D33" s="234">
        <v>2018</v>
      </c>
      <c r="E33" s="234">
        <v>2018</v>
      </c>
      <c r="F33" s="234">
        <v>2018</v>
      </c>
      <c r="G33" s="234">
        <v>2018</v>
      </c>
      <c r="H33" s="86"/>
      <c r="I33" s="234">
        <v>2019</v>
      </c>
      <c r="J33" s="59"/>
    </row>
    <row r="34" spans="1:10" ht="18" customHeight="1" x14ac:dyDescent="0.25">
      <c r="A34" s="67" t="s">
        <v>234</v>
      </c>
      <c r="B34" s="59"/>
      <c r="C34" s="31">
        <v>168000000</v>
      </c>
      <c r="D34" s="31">
        <v>44000000</v>
      </c>
      <c r="E34" s="31">
        <v>103000000</v>
      </c>
      <c r="F34" s="31">
        <v>16000000</v>
      </c>
      <c r="G34" s="31">
        <v>331000000</v>
      </c>
      <c r="H34" s="59"/>
      <c r="I34" s="31">
        <v>-147000000</v>
      </c>
      <c r="J34" s="59"/>
    </row>
    <row r="35" spans="1:10" ht="15" customHeight="1" x14ac:dyDescent="0.25">
      <c r="A35" s="48" t="s">
        <v>235</v>
      </c>
      <c r="B35" s="59"/>
      <c r="C35" s="70">
        <v>173000000</v>
      </c>
      <c r="D35" s="70">
        <v>26000000</v>
      </c>
      <c r="E35" s="70">
        <v>32000000</v>
      </c>
      <c r="F35" s="70">
        <v>20000000</v>
      </c>
      <c r="G35" s="258">
        <v>251000000</v>
      </c>
      <c r="H35" s="240"/>
      <c r="I35" s="70">
        <v>-13000000</v>
      </c>
      <c r="J35" s="15"/>
    </row>
    <row r="36" spans="1:10" ht="18" customHeight="1" x14ac:dyDescent="0.25">
      <c r="A36" s="48" t="s">
        <v>236</v>
      </c>
      <c r="B36" s="59"/>
      <c r="C36" s="131">
        <v>0</v>
      </c>
      <c r="D36" s="70">
        <v>7000000</v>
      </c>
      <c r="E36" s="70">
        <v>76000000</v>
      </c>
      <c r="F36" s="70">
        <v>-13000000</v>
      </c>
      <c r="G36" s="258">
        <v>70000000</v>
      </c>
      <c r="H36" s="241"/>
      <c r="I36" s="70">
        <v>-7000000</v>
      </c>
      <c r="J36" s="15"/>
    </row>
    <row r="37" spans="1:10" ht="30.95" customHeight="1" x14ac:dyDescent="0.25">
      <c r="A37" s="105" t="s">
        <v>237</v>
      </c>
      <c r="B37" s="59"/>
      <c r="C37" s="259">
        <f>C34-SUM(C35:C36)</f>
        <v>-5000000</v>
      </c>
      <c r="D37" s="259">
        <f>D34-SUM(D35:D36)</f>
        <v>11000000</v>
      </c>
      <c r="E37" s="259">
        <f>E34-SUM(E35:E36)</f>
        <v>-5000000</v>
      </c>
      <c r="F37" s="259">
        <f>F34-SUM(F35:F36)</f>
        <v>9000000</v>
      </c>
      <c r="G37" s="259">
        <f>G34-SUM(G35:G36)</f>
        <v>10000000</v>
      </c>
      <c r="H37" s="242"/>
      <c r="I37" s="259">
        <f>I34-SUM(I35:I36)</f>
        <v>-127000000</v>
      </c>
      <c r="J37" s="15"/>
    </row>
    <row r="38" spans="1:10" ht="15" customHeight="1" x14ac:dyDescent="0.25">
      <c r="A38" s="59"/>
      <c r="B38" s="15"/>
      <c r="C38" s="243"/>
      <c r="D38" s="243"/>
      <c r="E38" s="243"/>
      <c r="F38" s="243"/>
      <c r="G38" s="243"/>
      <c r="H38" s="243"/>
      <c r="I38" s="243"/>
      <c r="J38" s="15"/>
    </row>
    <row r="39" spans="1:10" ht="15" customHeight="1" x14ac:dyDescent="0.25">
      <c r="A39" s="90"/>
      <c r="B39" s="15"/>
      <c r="C39" s="244" t="s">
        <v>238</v>
      </c>
      <c r="D39" s="245" t="s">
        <v>239</v>
      </c>
      <c r="E39" s="244" t="s">
        <v>240</v>
      </c>
      <c r="F39" s="244" t="s">
        <v>241</v>
      </c>
      <c r="G39" s="244" t="s">
        <v>242</v>
      </c>
      <c r="H39" s="246"/>
      <c r="I39" s="19" t="s">
        <v>23</v>
      </c>
      <c r="J39" s="15"/>
    </row>
    <row r="40" spans="1:10" ht="15" customHeight="1" x14ac:dyDescent="0.25">
      <c r="A40" s="191"/>
      <c r="B40" s="15"/>
      <c r="C40" s="234">
        <v>2018</v>
      </c>
      <c r="D40" s="234">
        <v>2018</v>
      </c>
      <c r="E40" s="234">
        <v>2018</v>
      </c>
      <c r="F40" s="234">
        <v>2018</v>
      </c>
      <c r="G40" s="234">
        <v>2018</v>
      </c>
      <c r="H40" s="2"/>
      <c r="I40" s="234">
        <v>2019</v>
      </c>
      <c r="J40" s="15"/>
    </row>
    <row r="41" spans="1:10" ht="18" customHeight="1" x14ac:dyDescent="0.25">
      <c r="A41" s="67" t="s">
        <v>243</v>
      </c>
      <c r="B41" s="15"/>
      <c r="C41" s="247">
        <v>0.32</v>
      </c>
      <c r="D41" s="247">
        <v>0.31</v>
      </c>
      <c r="E41" s="247">
        <v>0.28999999999999998</v>
      </c>
      <c r="F41" s="247">
        <v>0.04</v>
      </c>
      <c r="G41" s="247">
        <v>0.23</v>
      </c>
      <c r="H41" s="15"/>
      <c r="I41" s="247">
        <v>-5.44</v>
      </c>
      <c r="J41" s="15"/>
    </row>
    <row r="42" spans="1:10" ht="18" customHeight="1" x14ac:dyDescent="0.25">
      <c r="A42" s="48" t="s">
        <v>244</v>
      </c>
      <c r="B42" s="15"/>
      <c r="C42" s="26"/>
      <c r="D42" s="26"/>
      <c r="E42" s="26"/>
      <c r="F42" s="26"/>
      <c r="G42" s="26"/>
      <c r="H42" s="15"/>
      <c r="I42" s="26"/>
      <c r="J42" s="15"/>
    </row>
    <row r="43" spans="1:10" ht="18" customHeight="1" x14ac:dyDescent="0.25">
      <c r="A43" s="29" t="s">
        <v>245</v>
      </c>
      <c r="B43" s="15"/>
      <c r="C43" s="248">
        <v>-0.3</v>
      </c>
      <c r="D43" s="248">
        <v>0</v>
      </c>
      <c r="E43" s="248">
        <v>0</v>
      </c>
      <c r="F43" s="248">
        <v>0</v>
      </c>
      <c r="G43" s="248">
        <v>-0.09</v>
      </c>
      <c r="H43" s="15"/>
      <c r="I43" s="248">
        <v>0</v>
      </c>
      <c r="J43" s="15"/>
    </row>
    <row r="44" spans="1:10" ht="18" customHeight="1" x14ac:dyDescent="0.25">
      <c r="A44" s="105" t="s">
        <v>253</v>
      </c>
      <c r="B44" s="15"/>
      <c r="C44" s="249">
        <v>0.02</v>
      </c>
      <c r="D44" s="249">
        <v>0.31</v>
      </c>
      <c r="E44" s="249">
        <v>0.28999999999999998</v>
      </c>
      <c r="F44" s="249">
        <v>0.04</v>
      </c>
      <c r="G44" s="249">
        <v>0.14000000000000001</v>
      </c>
      <c r="H44" s="15"/>
      <c r="I44" s="249">
        <f>SUM(I41:I43)</f>
        <v>-5.44</v>
      </c>
      <c r="J44" s="15"/>
    </row>
    <row r="45" spans="1:10" ht="15" customHeight="1" x14ac:dyDescent="0.25">
      <c r="A45" s="59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5">
      <c r="A46" s="276" t="s">
        <v>246</v>
      </c>
      <c r="B46" s="276"/>
      <c r="C46" s="276"/>
      <c r="D46" s="276"/>
      <c r="E46" s="276"/>
      <c r="F46" s="276"/>
      <c r="G46" s="276"/>
      <c r="H46" s="276"/>
      <c r="I46" s="276"/>
      <c r="J46" s="15"/>
    </row>
    <row r="47" spans="1:10" ht="15" customHeight="1" x14ac:dyDescent="0.25">
      <c r="A47" s="276" t="s">
        <v>247</v>
      </c>
      <c r="B47" s="276"/>
      <c r="C47" s="276"/>
      <c r="D47" s="276"/>
      <c r="E47" s="276"/>
      <c r="F47" s="276"/>
      <c r="G47" s="276"/>
      <c r="H47" s="276"/>
      <c r="I47" s="276"/>
      <c r="J47" s="15"/>
    </row>
    <row r="48" spans="1:10" ht="17.25" customHeight="1" x14ac:dyDescent="0.2">
      <c r="A48" s="314" t="s">
        <v>254</v>
      </c>
      <c r="B48" s="314"/>
      <c r="C48" s="314"/>
      <c r="D48" s="314"/>
      <c r="E48" s="314"/>
      <c r="F48" s="314"/>
      <c r="G48" s="314"/>
      <c r="H48" s="314"/>
      <c r="I48" s="314"/>
      <c r="J48" s="15"/>
    </row>
    <row r="49" spans="1:10" ht="15" customHeight="1" x14ac:dyDescent="0.25">
      <c r="A49" s="59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5" customHeight="1" x14ac:dyDescent="0.25">
      <c r="A50" s="59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5" customHeight="1" x14ac:dyDescent="0.25">
      <c r="A51" s="59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5" customHeight="1" x14ac:dyDescent="0.25">
      <c r="A52" s="59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5" customHeight="1" x14ac:dyDescent="0.25">
      <c r="A53" s="59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5" customHeight="1" x14ac:dyDescent="0.25">
      <c r="A54" s="59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5" customHeight="1" x14ac:dyDescent="0.25">
      <c r="A55" s="59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5" customHeight="1" x14ac:dyDescent="0.25">
      <c r="A56" s="59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5" customHeight="1" x14ac:dyDescent="0.25">
      <c r="A57" s="59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>
      <c r="A58" s="59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5" customHeight="1" x14ac:dyDescent="0.25">
      <c r="A59" s="59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5" customHeight="1" x14ac:dyDescent="0.25">
      <c r="A60" s="59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5" customHeight="1" x14ac:dyDescent="0.25">
      <c r="A61" s="59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>
      <c r="A62" s="59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5" customHeight="1" x14ac:dyDescent="0.25">
      <c r="A63" s="59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5" customHeight="1" x14ac:dyDescent="0.25">
      <c r="A64" s="59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5" customHeight="1" x14ac:dyDescent="0.25">
      <c r="A65" s="59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5" customHeight="1" x14ac:dyDescent="0.25">
      <c r="A66" s="59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5" customHeight="1" x14ac:dyDescent="0.25">
      <c r="A67" s="59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5" customHeight="1" x14ac:dyDescent="0.25">
      <c r="A68" s="59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5" customHeight="1" x14ac:dyDescent="0.25">
      <c r="A69" s="59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5" customHeight="1" x14ac:dyDescent="0.25">
      <c r="A70" s="59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5" customHeight="1" x14ac:dyDescent="0.25">
      <c r="A71" s="59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5" customHeight="1" x14ac:dyDescent="0.25">
      <c r="A72" s="59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5" customHeight="1" x14ac:dyDescent="0.25">
      <c r="A73" s="59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5" customHeight="1" x14ac:dyDescent="0.25">
      <c r="A74" s="59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5" customHeight="1" x14ac:dyDescent="0.25">
      <c r="A75" s="59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5" customHeight="1" x14ac:dyDescent="0.25">
      <c r="A76" s="59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5" customHeight="1" x14ac:dyDescent="0.25">
      <c r="A77" s="59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5" customHeight="1" x14ac:dyDescent="0.25">
      <c r="A78" s="59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5" customHeight="1" x14ac:dyDescent="0.25">
      <c r="A79" s="59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5" customHeight="1" x14ac:dyDescent="0.25">
      <c r="A80" s="59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5" customHeight="1" x14ac:dyDescent="0.25">
      <c r="A81" s="59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5" customHeight="1" x14ac:dyDescent="0.25">
      <c r="A82" s="59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5" customHeight="1" x14ac:dyDescent="0.25">
      <c r="A83" s="59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>
      <c r="A84" s="59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5" customHeight="1" x14ac:dyDescent="0.25">
      <c r="A85" s="59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5" customHeight="1" x14ac:dyDescent="0.25">
      <c r="A86" s="59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5" customHeight="1" x14ac:dyDescent="0.25">
      <c r="A87" s="59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5" customHeight="1" x14ac:dyDescent="0.25">
      <c r="A88" s="59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5" customHeight="1" x14ac:dyDescent="0.25">
      <c r="A89" s="59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5" customHeight="1" x14ac:dyDescent="0.25">
      <c r="A90" s="59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5" customHeight="1" x14ac:dyDescent="0.25">
      <c r="A91" s="59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5" customHeight="1" x14ac:dyDescent="0.25">
      <c r="A92" s="59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5" customHeight="1" x14ac:dyDescent="0.25">
      <c r="A93" s="59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5" customHeight="1" x14ac:dyDescent="0.25">
      <c r="A94" s="59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5" customHeight="1" x14ac:dyDescent="0.25">
      <c r="A95" s="59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5" customHeight="1" x14ac:dyDescent="0.25">
      <c r="A96" s="59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" customHeight="1" x14ac:dyDescent="0.25">
      <c r="A97" s="59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5" customHeight="1" x14ac:dyDescent="0.25">
      <c r="A98" s="59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" customHeight="1" x14ac:dyDescent="0.25">
      <c r="A99" s="59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5" customHeight="1" x14ac:dyDescent="0.25">
      <c r="A100" s="59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5" customHeight="1" x14ac:dyDescent="0.25">
      <c r="A101" s="59"/>
      <c r="B101" s="15"/>
      <c r="C101" s="15"/>
      <c r="D101" s="15"/>
      <c r="E101" s="15"/>
      <c r="F101" s="15"/>
      <c r="G101" s="15"/>
      <c r="H101" s="15"/>
      <c r="I101" s="15"/>
      <c r="J101" s="15"/>
    </row>
  </sheetData>
  <mergeCells count="5">
    <mergeCell ref="A1:I1"/>
    <mergeCell ref="A2:I2"/>
    <mergeCell ref="A48:I48"/>
    <mergeCell ref="A46:I46"/>
    <mergeCell ref="A47:I47"/>
  </mergeCells>
  <pageMargins left="0.7" right="0.7" top="0.75" bottom="0.75" header="0.3" footer="0.3"/>
  <pageSetup scale="53" orientation="landscape" r:id="rId1"/>
  <ignoredErrors>
    <ignoredError sqref="C5:I5" numberStoredAsText="1"/>
    <ignoredError sqref="I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Normal="100" zoomScaleSheetLayoutView="85" workbookViewId="0">
      <selection activeCell="D10" sqref="D10"/>
    </sheetView>
  </sheetViews>
  <sheetFormatPr defaultColWidth="21.5" defaultRowHeight="12.75" x14ac:dyDescent="0.2"/>
  <cols>
    <col min="1" max="1" width="115.5" customWidth="1"/>
    <col min="2" max="2" width="4.33203125" customWidth="1"/>
    <col min="3" max="7" width="19.83203125" customWidth="1"/>
    <col min="8" max="8" width="5.33203125" customWidth="1"/>
    <col min="9" max="9" width="19.83203125" customWidth="1"/>
    <col min="10" max="10" width="12.1640625" customWidth="1"/>
    <col min="11" max="11" width="19.83203125" customWidth="1"/>
    <col min="12" max="12" width="12.5" customWidth="1"/>
    <col min="13" max="14" width="12.1640625" customWidth="1"/>
  </cols>
  <sheetData>
    <row r="1" spans="1:14" ht="20.100000000000001" customHeight="1" x14ac:dyDescent="0.3">
      <c r="A1" s="265" t="s">
        <v>21</v>
      </c>
      <c r="B1" s="261"/>
      <c r="C1" s="261"/>
      <c r="D1" s="261"/>
      <c r="E1" s="261"/>
      <c r="F1" s="261"/>
      <c r="G1" s="261"/>
      <c r="H1" s="261"/>
      <c r="I1" s="266"/>
      <c r="J1" s="14"/>
      <c r="L1" s="14"/>
      <c r="N1" s="13"/>
    </row>
    <row r="2" spans="1:14" ht="20.100000000000001" customHeight="1" x14ac:dyDescent="0.3">
      <c r="A2" s="265" t="s">
        <v>22</v>
      </c>
      <c r="B2" s="261"/>
      <c r="C2" s="261"/>
      <c r="D2" s="261"/>
      <c r="E2" s="261"/>
      <c r="F2" s="261"/>
      <c r="G2" s="261"/>
      <c r="H2" s="261"/>
      <c r="I2" s="266"/>
      <c r="J2" s="14"/>
      <c r="L2" s="14"/>
      <c r="N2" s="13"/>
    </row>
    <row r="3" spans="1:14" ht="1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6"/>
      <c r="L3" s="15"/>
      <c r="M3" s="15"/>
      <c r="N3" s="15"/>
    </row>
    <row r="4" spans="1:14" ht="18" customHeight="1" x14ac:dyDescent="0.25">
      <c r="A4" s="17"/>
      <c r="B4" s="15"/>
      <c r="C4" s="18" t="s">
        <v>23</v>
      </c>
      <c r="D4" s="18" t="s">
        <v>24</v>
      </c>
      <c r="E4" s="18" t="s">
        <v>25</v>
      </c>
      <c r="F4" s="18" t="s">
        <v>26</v>
      </c>
      <c r="G4" s="19" t="s">
        <v>27</v>
      </c>
      <c r="H4" s="20"/>
      <c r="I4" s="19" t="s">
        <v>23</v>
      </c>
      <c r="J4" s="15"/>
      <c r="L4" s="15"/>
      <c r="M4" s="15"/>
      <c r="N4" s="15"/>
    </row>
    <row r="5" spans="1:14" ht="18" customHeight="1" x14ac:dyDescent="0.25">
      <c r="A5" s="21" t="s">
        <v>28</v>
      </c>
      <c r="B5" s="22" t="s">
        <v>29</v>
      </c>
      <c r="C5" s="23" t="s">
        <v>30</v>
      </c>
      <c r="D5" s="23" t="s">
        <v>30</v>
      </c>
      <c r="E5" s="23" t="s">
        <v>30</v>
      </c>
      <c r="F5" s="23" t="s">
        <v>30</v>
      </c>
      <c r="G5" s="24" t="s">
        <v>30</v>
      </c>
      <c r="H5" s="25" t="s">
        <v>29</v>
      </c>
      <c r="I5" s="24" t="s">
        <v>31</v>
      </c>
      <c r="J5" s="15"/>
      <c r="L5" s="15"/>
      <c r="M5" s="15"/>
      <c r="N5" s="15"/>
    </row>
    <row r="6" spans="1:14" ht="15" customHeight="1" x14ac:dyDescent="0.2">
      <c r="A6" s="26"/>
      <c r="B6" s="15"/>
      <c r="C6" s="27"/>
      <c r="D6" s="27"/>
      <c r="E6" s="27"/>
      <c r="F6" s="27"/>
      <c r="G6" s="26"/>
      <c r="H6" s="15"/>
      <c r="I6" s="26"/>
      <c r="J6" s="15"/>
      <c r="L6" s="15"/>
      <c r="M6" s="15"/>
      <c r="N6" s="15"/>
    </row>
    <row r="7" spans="1:14" ht="18" customHeight="1" x14ac:dyDescent="0.25">
      <c r="A7" s="28" t="s">
        <v>32</v>
      </c>
      <c r="B7" s="15"/>
      <c r="C7" s="27"/>
      <c r="D7" s="27"/>
      <c r="E7" s="27"/>
      <c r="F7" s="27"/>
      <c r="G7" s="26"/>
      <c r="H7" s="15"/>
      <c r="I7" s="26"/>
      <c r="J7" s="15"/>
      <c r="L7" s="15"/>
      <c r="M7" s="15"/>
      <c r="N7" s="15"/>
    </row>
    <row r="8" spans="1:14" ht="18" customHeight="1" x14ac:dyDescent="0.25">
      <c r="A8" s="29" t="s">
        <v>33</v>
      </c>
      <c r="B8" s="15"/>
      <c r="C8" s="30">
        <v>1537000000</v>
      </c>
      <c r="D8" s="30">
        <v>1447000000</v>
      </c>
      <c r="E8" s="30">
        <v>1538000000</v>
      </c>
      <c r="F8" s="31">
        <v>1380000000</v>
      </c>
      <c r="G8" s="31">
        <f>SUM(C8:F8)</f>
        <v>5902000000</v>
      </c>
      <c r="H8" s="32"/>
      <c r="I8" s="31">
        <v>1200000000</v>
      </c>
      <c r="J8" s="15"/>
      <c r="L8" s="15"/>
      <c r="M8" s="15"/>
      <c r="N8" s="15"/>
    </row>
    <row r="9" spans="1:14" ht="18" customHeight="1" x14ac:dyDescent="0.25">
      <c r="A9" s="29" t="s">
        <v>34</v>
      </c>
      <c r="B9" s="15"/>
      <c r="C9" s="33">
        <v>-102000000</v>
      </c>
      <c r="D9" s="33">
        <v>-152000000</v>
      </c>
      <c r="E9" s="33">
        <v>-70000000</v>
      </c>
      <c r="F9" s="34">
        <v>310000000</v>
      </c>
      <c r="G9" s="34">
        <f>SUM(C9:F9)</f>
        <v>-14000000</v>
      </c>
      <c r="H9" s="35"/>
      <c r="I9" s="34">
        <v>-91000000</v>
      </c>
      <c r="J9" s="15"/>
      <c r="L9" s="15"/>
      <c r="M9" s="15"/>
      <c r="N9" s="15"/>
    </row>
    <row r="10" spans="1:14" ht="18" customHeight="1" x14ac:dyDescent="0.25">
      <c r="A10" s="29" t="s">
        <v>35</v>
      </c>
      <c r="B10" s="15"/>
      <c r="C10" s="33">
        <v>37000000</v>
      </c>
      <c r="D10" s="33">
        <v>60000000</v>
      </c>
      <c r="E10" s="33">
        <v>64000000</v>
      </c>
      <c r="F10" s="34">
        <v>64000000</v>
      </c>
      <c r="G10" s="34">
        <f>SUM(C10:F10)</f>
        <v>225000000</v>
      </c>
      <c r="H10" s="35"/>
      <c r="I10" s="34">
        <v>11000000</v>
      </c>
      <c r="J10" s="15"/>
      <c r="L10" s="15"/>
      <c r="M10" s="15"/>
      <c r="N10" s="15"/>
    </row>
    <row r="11" spans="1:14" ht="18" customHeight="1" x14ac:dyDescent="0.25">
      <c r="A11" s="29" t="s">
        <v>36</v>
      </c>
      <c r="B11" s="15"/>
      <c r="C11" s="33">
        <v>257000000</v>
      </c>
      <c r="D11" s="33">
        <v>50000000</v>
      </c>
      <c r="E11" s="33">
        <v>16000000</v>
      </c>
      <c r="F11" s="34">
        <v>-4000000</v>
      </c>
      <c r="G11" s="34">
        <f>SUM(C11:F11)</f>
        <v>319000000</v>
      </c>
      <c r="H11" s="35"/>
      <c r="I11" s="34">
        <v>42000000</v>
      </c>
      <c r="J11" s="15"/>
      <c r="L11" s="15"/>
      <c r="M11" s="15"/>
      <c r="N11" s="15"/>
    </row>
    <row r="12" spans="1:14" ht="18" customHeight="1" x14ac:dyDescent="0.25">
      <c r="A12" s="29" t="s">
        <v>37</v>
      </c>
      <c r="B12" s="15"/>
      <c r="C12" s="36">
        <v>4000000</v>
      </c>
      <c r="D12" s="36">
        <v>12000000</v>
      </c>
      <c r="E12" s="36">
        <v>119000000</v>
      </c>
      <c r="F12" s="37">
        <v>15000000</v>
      </c>
      <c r="G12" s="34">
        <f>SUM(C12:F12)</f>
        <v>150000000</v>
      </c>
      <c r="H12" s="35"/>
      <c r="I12" s="37">
        <v>35000000</v>
      </c>
      <c r="J12" s="15"/>
      <c r="L12" s="15"/>
      <c r="M12" s="15"/>
      <c r="N12" s="15"/>
    </row>
    <row r="13" spans="1:14" ht="18" customHeight="1" x14ac:dyDescent="0.25">
      <c r="A13" s="38" t="s">
        <v>38</v>
      </c>
      <c r="B13" s="15"/>
      <c r="C13" s="39">
        <f>SUM(C8:C12)</f>
        <v>1733000000</v>
      </c>
      <c r="D13" s="39">
        <f>SUM(D8:D12)</f>
        <v>1417000000</v>
      </c>
      <c r="E13" s="39">
        <f>SUM(E8:E12)</f>
        <v>1667000000</v>
      </c>
      <c r="F13" s="39">
        <f>SUM(F8:F12)</f>
        <v>1765000000</v>
      </c>
      <c r="G13" s="40">
        <f>SUM(G8:G12)</f>
        <v>6582000000</v>
      </c>
      <c r="H13" s="32"/>
      <c r="I13" s="31">
        <f>SUM(I8:I12)</f>
        <v>1197000000</v>
      </c>
      <c r="J13" s="15"/>
      <c r="L13" s="15"/>
      <c r="M13" s="15"/>
      <c r="N13" s="15"/>
    </row>
    <row r="14" spans="1:14" ht="15" customHeight="1" x14ac:dyDescent="0.25">
      <c r="A14" s="41"/>
      <c r="B14" s="15"/>
      <c r="C14" s="42"/>
      <c r="D14" s="42"/>
      <c r="E14" s="42"/>
      <c r="F14" s="42"/>
      <c r="G14" s="43"/>
      <c r="H14" s="44"/>
      <c r="I14" s="45"/>
      <c r="J14" s="15"/>
      <c r="L14" s="15"/>
      <c r="M14" s="15"/>
      <c r="N14" s="15"/>
    </row>
    <row r="15" spans="1:14" ht="18" customHeight="1" x14ac:dyDescent="0.25">
      <c r="A15" s="28" t="s">
        <v>39</v>
      </c>
      <c r="B15" s="15"/>
      <c r="C15" s="42"/>
      <c r="D15" s="42"/>
      <c r="E15" s="42"/>
      <c r="F15" s="42"/>
      <c r="G15" s="43"/>
      <c r="H15" s="44"/>
      <c r="I15" s="45"/>
      <c r="J15" s="15"/>
      <c r="L15" s="15"/>
      <c r="M15" s="15"/>
      <c r="N15" s="15"/>
    </row>
    <row r="16" spans="1:14" ht="18" customHeight="1" x14ac:dyDescent="0.25">
      <c r="A16" s="29" t="s">
        <v>40</v>
      </c>
      <c r="B16" s="15"/>
      <c r="C16" s="33">
        <v>217000000</v>
      </c>
      <c r="D16" s="33">
        <v>205000000</v>
      </c>
      <c r="E16" s="33">
        <v>215000000</v>
      </c>
      <c r="F16" s="34">
        <v>205000000</v>
      </c>
      <c r="G16" s="34">
        <f t="shared" ref="G16:G22" si="0">SUM(C16:F16)</f>
        <v>842000000</v>
      </c>
      <c r="H16" s="35"/>
      <c r="I16" s="34">
        <v>187000000</v>
      </c>
      <c r="J16" s="15"/>
      <c r="L16" s="15"/>
      <c r="M16" s="15"/>
      <c r="N16" s="15"/>
    </row>
    <row r="17" spans="1:14" ht="18" customHeight="1" x14ac:dyDescent="0.25">
      <c r="A17" s="29" t="s">
        <v>41</v>
      </c>
      <c r="B17" s="15"/>
      <c r="C17" s="33">
        <v>130000000</v>
      </c>
      <c r="D17" s="33">
        <v>126000000</v>
      </c>
      <c r="E17" s="33">
        <v>152000000</v>
      </c>
      <c r="F17" s="34">
        <v>167000000</v>
      </c>
      <c r="G17" s="34">
        <f t="shared" si="0"/>
        <v>575000000</v>
      </c>
      <c r="H17" s="35"/>
      <c r="I17" s="34">
        <v>154000000</v>
      </c>
      <c r="J17" s="15"/>
      <c r="L17" s="15"/>
      <c r="M17" s="15"/>
      <c r="N17" s="15"/>
    </row>
    <row r="18" spans="1:14" ht="18" customHeight="1" x14ac:dyDescent="0.25">
      <c r="A18" s="29" t="s">
        <v>42</v>
      </c>
      <c r="B18" s="15"/>
      <c r="C18" s="33">
        <v>52000000</v>
      </c>
      <c r="D18" s="33">
        <v>65000000</v>
      </c>
      <c r="E18" s="33">
        <v>56000000</v>
      </c>
      <c r="F18" s="34">
        <v>116000000</v>
      </c>
      <c r="G18" s="34">
        <f t="shared" si="0"/>
        <v>289000000</v>
      </c>
      <c r="H18" s="35"/>
      <c r="I18" s="34">
        <v>59000000</v>
      </c>
      <c r="J18" s="15"/>
      <c r="L18" s="15"/>
      <c r="M18" s="15"/>
      <c r="N18" s="15"/>
    </row>
    <row r="19" spans="1:14" ht="18" customHeight="1" x14ac:dyDescent="0.25">
      <c r="A19" s="29" t="s">
        <v>43</v>
      </c>
      <c r="B19" s="15"/>
      <c r="C19" s="33">
        <v>590000000</v>
      </c>
      <c r="D19" s="33">
        <v>612000000</v>
      </c>
      <c r="E19" s="33">
        <v>626000000</v>
      </c>
      <c r="F19" s="34">
        <v>613000000</v>
      </c>
      <c r="G19" s="34">
        <f t="shared" si="0"/>
        <v>2441000000</v>
      </c>
      <c r="H19" s="35"/>
      <c r="I19" s="34">
        <v>554000000</v>
      </c>
      <c r="J19" s="15"/>
      <c r="L19" s="15"/>
      <c r="M19" s="15"/>
      <c r="N19" s="15"/>
    </row>
    <row r="20" spans="1:14" ht="18" customHeight="1" x14ac:dyDescent="0.25">
      <c r="A20" s="29" t="s">
        <v>44</v>
      </c>
      <c r="B20" s="15"/>
      <c r="C20" s="33">
        <v>8000000</v>
      </c>
      <c r="D20" s="33">
        <v>34000000</v>
      </c>
      <c r="E20" s="33">
        <v>8000000</v>
      </c>
      <c r="F20" s="34">
        <v>25000000</v>
      </c>
      <c r="G20" s="34">
        <f t="shared" si="0"/>
        <v>75000000</v>
      </c>
      <c r="H20" s="35"/>
      <c r="I20" s="34">
        <v>6000000</v>
      </c>
      <c r="J20" s="15"/>
      <c r="L20" s="15"/>
      <c r="M20" s="15"/>
      <c r="N20" s="15"/>
    </row>
    <row r="21" spans="1:14" ht="18" customHeight="1" x14ac:dyDescent="0.25">
      <c r="A21" s="29" t="s">
        <v>45</v>
      </c>
      <c r="B21" s="15"/>
      <c r="C21" s="33">
        <v>64000000</v>
      </c>
      <c r="D21" s="33">
        <v>65000000</v>
      </c>
      <c r="E21" s="33">
        <v>86000000</v>
      </c>
      <c r="F21" s="34">
        <v>84000000</v>
      </c>
      <c r="G21" s="34">
        <f t="shared" si="0"/>
        <v>299000000</v>
      </c>
      <c r="H21" s="35"/>
      <c r="I21" s="34">
        <v>72000000</v>
      </c>
      <c r="J21" s="15"/>
      <c r="L21" s="15"/>
      <c r="M21" s="15"/>
      <c r="N21" s="15"/>
    </row>
    <row r="22" spans="1:14" ht="18" customHeight="1" x14ac:dyDescent="0.25">
      <c r="A22" s="29" t="s">
        <v>46</v>
      </c>
      <c r="B22" s="15"/>
      <c r="C22" s="36">
        <v>100000000</v>
      </c>
      <c r="D22" s="36">
        <v>105000000</v>
      </c>
      <c r="E22" s="36">
        <v>101000000</v>
      </c>
      <c r="F22" s="37">
        <v>88000000</v>
      </c>
      <c r="G22" s="37">
        <f t="shared" si="0"/>
        <v>394000000</v>
      </c>
      <c r="H22" s="35"/>
      <c r="I22" s="37">
        <v>94000000</v>
      </c>
      <c r="J22" s="15"/>
      <c r="L22" s="15"/>
      <c r="M22" s="15"/>
      <c r="N22" s="15"/>
    </row>
    <row r="23" spans="1:14" ht="18" customHeight="1" x14ac:dyDescent="0.25">
      <c r="A23" s="38" t="s">
        <v>47</v>
      </c>
      <c r="B23" s="15"/>
      <c r="C23" s="33">
        <f>SUM(C16:C22)</f>
        <v>1161000000</v>
      </c>
      <c r="D23" s="33">
        <f>SUM(D16:D22)</f>
        <v>1212000000</v>
      </c>
      <c r="E23" s="33">
        <f>SUM(E16:E22)</f>
        <v>1244000000</v>
      </c>
      <c r="F23" s="33">
        <f>SUM(F16:F22)</f>
        <v>1298000000</v>
      </c>
      <c r="G23" s="34">
        <f>SUM(G16:G22)</f>
        <v>4915000000</v>
      </c>
      <c r="H23" s="35"/>
      <c r="I23" s="34">
        <f>SUM(I16:I22)</f>
        <v>1126000000</v>
      </c>
      <c r="J23" s="15"/>
      <c r="L23" s="15"/>
      <c r="M23" s="15"/>
      <c r="N23" s="15"/>
    </row>
    <row r="24" spans="1:14" ht="18" customHeight="1" x14ac:dyDescent="0.25">
      <c r="A24" s="28" t="s">
        <v>48</v>
      </c>
      <c r="B24" s="15"/>
      <c r="C24" s="46">
        <f>C13-C23</f>
        <v>572000000</v>
      </c>
      <c r="D24" s="46">
        <f>D13-D23</f>
        <v>205000000</v>
      </c>
      <c r="E24" s="46">
        <f>E13-E23</f>
        <v>423000000</v>
      </c>
      <c r="F24" s="46">
        <f>F13-F23</f>
        <v>467000000</v>
      </c>
      <c r="G24" s="47">
        <f>G13-G23</f>
        <v>1667000000</v>
      </c>
      <c r="H24" s="35"/>
      <c r="I24" s="47">
        <f>I13-I23</f>
        <v>71000000</v>
      </c>
      <c r="J24" s="15"/>
      <c r="L24" s="15"/>
      <c r="M24" s="15"/>
      <c r="N24" s="15"/>
    </row>
    <row r="25" spans="1:14" ht="15" customHeight="1" x14ac:dyDescent="0.25">
      <c r="A25" s="41"/>
      <c r="B25" s="15"/>
      <c r="C25" s="42"/>
      <c r="D25" s="42"/>
      <c r="E25" s="42"/>
      <c r="F25" s="42"/>
      <c r="G25" s="43"/>
      <c r="H25" s="44"/>
      <c r="I25" s="43"/>
      <c r="J25" s="15"/>
      <c r="L25" s="15"/>
      <c r="M25" s="15"/>
      <c r="N25" s="15"/>
    </row>
    <row r="26" spans="1:14" ht="18" customHeight="1" x14ac:dyDescent="0.25">
      <c r="A26" s="48" t="s">
        <v>49</v>
      </c>
      <c r="B26" s="15"/>
      <c r="C26" s="34">
        <v>-45000000</v>
      </c>
      <c r="D26" s="34">
        <v>-65000000</v>
      </c>
      <c r="E26" s="34">
        <v>-58000000</v>
      </c>
      <c r="F26" s="34">
        <v>-58000000</v>
      </c>
      <c r="G26" s="34">
        <f>SUM(C26:F26)</f>
        <v>-226000000</v>
      </c>
      <c r="H26" s="35"/>
      <c r="I26" s="34">
        <v>-49000000</v>
      </c>
      <c r="J26" s="15"/>
      <c r="L26" s="15"/>
      <c r="M26" s="15"/>
      <c r="N26" s="15"/>
    </row>
    <row r="27" spans="1:14" ht="18" customHeight="1" x14ac:dyDescent="0.25">
      <c r="A27" s="48" t="s">
        <v>50</v>
      </c>
      <c r="B27" s="15"/>
      <c r="C27" s="34">
        <v>-3000000</v>
      </c>
      <c r="D27" s="34">
        <v>0</v>
      </c>
      <c r="E27" s="34">
        <v>-8000000</v>
      </c>
      <c r="F27" s="34">
        <v>-3000000</v>
      </c>
      <c r="G27" s="34">
        <f>SUM(C27:F27)</f>
        <v>-14000000</v>
      </c>
      <c r="H27" s="35"/>
      <c r="I27" s="34">
        <v>5000000</v>
      </c>
      <c r="J27" s="15"/>
      <c r="L27" s="15"/>
      <c r="M27" s="15"/>
      <c r="N27" s="15"/>
    </row>
    <row r="28" spans="1:14" ht="18" customHeight="1" x14ac:dyDescent="0.25">
      <c r="A28" s="28" t="s">
        <v>51</v>
      </c>
      <c r="B28" s="15"/>
      <c r="C28" s="47">
        <f>SUM(C24:C27)</f>
        <v>524000000</v>
      </c>
      <c r="D28" s="47">
        <f>SUM(D24:D27)</f>
        <v>140000000</v>
      </c>
      <c r="E28" s="47">
        <f>SUM(E24:E27)</f>
        <v>357000000</v>
      </c>
      <c r="F28" s="47">
        <f>SUM(F24:F27)</f>
        <v>406000000</v>
      </c>
      <c r="G28" s="47">
        <f>SUM(G24:G27)</f>
        <v>1427000000</v>
      </c>
      <c r="H28" s="35"/>
      <c r="I28" s="47">
        <f>SUM(I24:I27)</f>
        <v>27000000</v>
      </c>
      <c r="J28" s="15"/>
      <c r="L28" s="15"/>
      <c r="M28" s="15"/>
      <c r="N28" s="15"/>
    </row>
    <row r="29" spans="1:14" ht="15" customHeight="1" x14ac:dyDescent="0.25">
      <c r="A29" s="49"/>
      <c r="B29" s="15"/>
      <c r="C29" s="50"/>
      <c r="D29" s="51"/>
      <c r="E29" s="51"/>
      <c r="F29" s="51"/>
      <c r="G29" s="51"/>
      <c r="H29" s="52"/>
      <c r="I29" s="53"/>
      <c r="J29" s="15"/>
      <c r="L29" s="15"/>
      <c r="M29" s="15"/>
      <c r="N29" s="15"/>
    </row>
    <row r="30" spans="1:14" ht="18" customHeight="1" x14ac:dyDescent="0.25">
      <c r="A30" s="48" t="s">
        <v>52</v>
      </c>
      <c r="B30" s="15"/>
      <c r="C30" s="43"/>
      <c r="D30" s="54"/>
      <c r="E30" s="54"/>
      <c r="F30" s="54"/>
      <c r="G30" s="54"/>
      <c r="H30" s="44"/>
      <c r="I30" s="45"/>
      <c r="J30" s="15"/>
      <c r="L30" s="15"/>
      <c r="M30" s="15"/>
      <c r="N30" s="15"/>
    </row>
    <row r="31" spans="1:14" ht="18" customHeight="1" x14ac:dyDescent="0.25">
      <c r="A31" s="29" t="s">
        <v>53</v>
      </c>
      <c r="B31" s="15"/>
      <c r="C31" s="34">
        <v>199000000</v>
      </c>
      <c r="D31" s="55">
        <v>19000000</v>
      </c>
      <c r="E31" s="55">
        <v>35000000</v>
      </c>
      <c r="F31" s="55">
        <v>26000000</v>
      </c>
      <c r="G31" s="55">
        <f>SUM(C31:F31)</f>
        <v>279000000</v>
      </c>
      <c r="H31" s="35"/>
      <c r="I31" s="34">
        <v>-116000000</v>
      </c>
      <c r="J31" s="15"/>
      <c r="L31" s="15"/>
      <c r="M31" s="15"/>
      <c r="N31" s="15"/>
    </row>
    <row r="32" spans="1:14" ht="18" customHeight="1" x14ac:dyDescent="0.25">
      <c r="A32" s="29" t="s">
        <v>54</v>
      </c>
      <c r="B32" s="56"/>
      <c r="C32" s="37">
        <v>-31000000</v>
      </c>
      <c r="D32" s="57">
        <v>25000000</v>
      </c>
      <c r="E32" s="57">
        <v>68000000</v>
      </c>
      <c r="F32" s="57">
        <v>-10000000</v>
      </c>
      <c r="G32" s="57">
        <f>SUM(C32:F32)</f>
        <v>52000000</v>
      </c>
      <c r="H32" s="35"/>
      <c r="I32" s="34">
        <v>-31000000</v>
      </c>
      <c r="J32" s="15"/>
      <c r="L32" s="15"/>
      <c r="M32" s="15"/>
      <c r="N32" s="15"/>
    </row>
    <row r="33" spans="1:14" ht="18" customHeight="1" x14ac:dyDescent="0.25">
      <c r="A33" s="38" t="s">
        <v>55</v>
      </c>
      <c r="B33" s="56"/>
      <c r="C33" s="34">
        <f>SUM(C31:C32)</f>
        <v>168000000</v>
      </c>
      <c r="D33" s="55">
        <f>SUM(D31:D32)</f>
        <v>44000000</v>
      </c>
      <c r="E33" s="55">
        <f>SUM(E31:E32)</f>
        <v>103000000</v>
      </c>
      <c r="F33" s="55">
        <f>SUM(F31:F32)</f>
        <v>16000000</v>
      </c>
      <c r="G33" s="55">
        <f>SUM(G31:G32)</f>
        <v>331000000</v>
      </c>
      <c r="H33" s="35"/>
      <c r="I33" s="47">
        <f>SUM(I31:I32)</f>
        <v>-147000000</v>
      </c>
      <c r="J33" s="15"/>
      <c r="L33" s="15"/>
      <c r="M33" s="15"/>
      <c r="N33" s="15"/>
    </row>
    <row r="34" spans="1:14" ht="15" customHeight="1" x14ac:dyDescent="0.25">
      <c r="A34" s="58"/>
      <c r="B34" s="15"/>
      <c r="C34" s="50"/>
      <c r="D34" s="51"/>
      <c r="E34" s="51"/>
      <c r="F34" s="51"/>
      <c r="G34" s="51"/>
      <c r="H34" s="52"/>
      <c r="I34" s="53"/>
      <c r="J34" s="15"/>
      <c r="L34" s="15"/>
      <c r="M34" s="15"/>
      <c r="N34" s="15"/>
    </row>
    <row r="35" spans="1:14" ht="18" customHeight="1" x14ac:dyDescent="0.25">
      <c r="A35" s="28" t="s">
        <v>56</v>
      </c>
      <c r="B35" s="59"/>
      <c r="C35" s="60">
        <f>C28-C33</f>
        <v>356000000</v>
      </c>
      <c r="D35" s="61">
        <f>D28-D33</f>
        <v>96000000</v>
      </c>
      <c r="E35" s="61">
        <f>E28-E33</f>
        <v>254000000</v>
      </c>
      <c r="F35" s="61">
        <f>F28-F33</f>
        <v>390000000</v>
      </c>
      <c r="G35" s="61">
        <f>G28-G33</f>
        <v>1096000000</v>
      </c>
      <c r="H35" s="62"/>
      <c r="I35" s="61">
        <f>I28-I33</f>
        <v>174000000</v>
      </c>
      <c r="J35" s="15"/>
      <c r="L35" s="15"/>
      <c r="M35" s="15"/>
      <c r="N35" s="15"/>
    </row>
    <row r="36" spans="1:14" ht="18" customHeight="1" x14ac:dyDescent="0.25">
      <c r="A36" s="63" t="s">
        <v>57</v>
      </c>
      <c r="B36" s="59"/>
      <c r="C36" s="64">
        <f>C33/C28</f>
        <v>0.32061068702290074</v>
      </c>
      <c r="D36" s="65">
        <f>D33/D28</f>
        <v>0.31428571428571428</v>
      </c>
      <c r="E36" s="65">
        <f>E33/E28</f>
        <v>0.28851540616246496</v>
      </c>
      <c r="F36" s="65">
        <f>F33/F28</f>
        <v>3.9408866995073892E-2</v>
      </c>
      <c r="G36" s="65">
        <f>G33/G28</f>
        <v>0.2319551506657323</v>
      </c>
      <c r="H36" s="66"/>
      <c r="I36" s="64">
        <f>I33/I28</f>
        <v>-5.4444444444444446</v>
      </c>
      <c r="J36" s="15"/>
      <c r="L36" s="15"/>
      <c r="M36" s="15"/>
      <c r="N36" s="15"/>
    </row>
    <row r="37" spans="1:14" ht="15" customHeight="1" x14ac:dyDescent="0.25">
      <c r="A37" s="59"/>
      <c r="B37" s="15"/>
      <c r="C37" s="44"/>
      <c r="D37" s="44"/>
      <c r="E37" s="44"/>
      <c r="F37" s="44"/>
      <c r="G37" s="32"/>
      <c r="H37" s="44"/>
      <c r="I37" s="44"/>
      <c r="J37" s="15"/>
      <c r="L37" s="15"/>
      <c r="M37" s="15"/>
      <c r="N37" s="15"/>
    </row>
    <row r="38" spans="1:14" ht="18" customHeight="1" x14ac:dyDescent="0.25">
      <c r="A38" s="67" t="s">
        <v>58</v>
      </c>
      <c r="B38" s="15"/>
      <c r="C38" s="68"/>
      <c r="D38" s="68"/>
      <c r="E38" s="68"/>
      <c r="F38" s="68"/>
      <c r="G38" s="17"/>
      <c r="H38" s="15"/>
      <c r="I38" s="17"/>
      <c r="J38" s="15"/>
      <c r="L38" s="15"/>
      <c r="M38" s="15"/>
      <c r="N38" s="15"/>
    </row>
    <row r="39" spans="1:14" ht="18" customHeight="1" x14ac:dyDescent="0.25">
      <c r="A39" s="69" t="s">
        <v>59</v>
      </c>
      <c r="B39" s="15"/>
      <c r="C39" s="27"/>
      <c r="D39" s="27"/>
      <c r="E39" s="27"/>
      <c r="F39" s="27"/>
      <c r="G39" s="26"/>
      <c r="H39" s="15"/>
      <c r="I39" s="26"/>
      <c r="J39" s="15"/>
      <c r="L39" s="15"/>
      <c r="M39" s="15"/>
      <c r="N39" s="15"/>
    </row>
    <row r="40" spans="1:14" ht="18" customHeight="1" x14ac:dyDescent="0.25">
      <c r="A40" s="38" t="s">
        <v>60</v>
      </c>
      <c r="B40" s="15"/>
      <c r="C40" s="70">
        <v>851000000</v>
      </c>
      <c r="D40" s="70">
        <v>854000000</v>
      </c>
      <c r="E40" s="71">
        <v>848345757</v>
      </c>
      <c r="F40" s="72">
        <v>828000000</v>
      </c>
      <c r="G40" s="34">
        <v>846000000</v>
      </c>
      <c r="H40" s="35"/>
      <c r="I40" s="70">
        <v>819000000</v>
      </c>
      <c r="J40" s="15"/>
      <c r="L40" s="15"/>
      <c r="M40" s="15"/>
      <c r="N40" s="15"/>
    </row>
    <row r="41" spans="1:14" ht="18" customHeight="1" x14ac:dyDescent="0.25">
      <c r="A41" s="251" t="s">
        <v>56</v>
      </c>
      <c r="B41" s="15"/>
      <c r="C41" s="73">
        <v>0.42</v>
      </c>
      <c r="D41" s="73">
        <v>0.11</v>
      </c>
      <c r="E41" s="73">
        <v>0.3</v>
      </c>
      <c r="F41" s="73">
        <v>0.47</v>
      </c>
      <c r="G41" s="73">
        <v>1.3</v>
      </c>
      <c r="H41" s="74"/>
      <c r="I41" s="73">
        <v>0.21</v>
      </c>
      <c r="J41" s="15"/>
      <c r="L41" s="15"/>
      <c r="M41" s="15"/>
      <c r="N41" s="15"/>
    </row>
    <row r="42" spans="1:14" ht="18" customHeight="1" x14ac:dyDescent="0.25">
      <c r="A42" s="69" t="s">
        <v>61</v>
      </c>
      <c r="B42" s="15"/>
      <c r="C42" s="75"/>
      <c r="D42" s="75"/>
      <c r="E42" s="75"/>
      <c r="F42" s="76"/>
      <c r="G42" s="26"/>
      <c r="H42" s="15"/>
      <c r="I42" s="75"/>
      <c r="J42" s="15"/>
      <c r="L42" s="15"/>
      <c r="M42" s="15"/>
      <c r="N42" s="15"/>
    </row>
    <row r="43" spans="1:14" ht="18" customHeight="1" x14ac:dyDescent="0.25">
      <c r="A43" s="38" t="s">
        <v>60</v>
      </c>
      <c r="B43" s="15"/>
      <c r="C43" s="34">
        <v>852000000</v>
      </c>
      <c r="D43" s="34">
        <v>855000000</v>
      </c>
      <c r="E43" s="34">
        <v>849000000</v>
      </c>
      <c r="F43" s="55">
        <v>829000000</v>
      </c>
      <c r="G43" s="34">
        <v>847000000</v>
      </c>
      <c r="H43" s="35"/>
      <c r="I43" s="34">
        <v>820000000</v>
      </c>
      <c r="J43" s="15"/>
      <c r="L43" s="15"/>
      <c r="M43" s="15"/>
      <c r="N43" s="15"/>
    </row>
    <row r="44" spans="1:14" ht="18" customHeight="1" x14ac:dyDescent="0.25">
      <c r="A44" s="252" t="s">
        <v>56</v>
      </c>
      <c r="B44" s="15"/>
      <c r="C44" s="78">
        <v>0.42</v>
      </c>
      <c r="D44" s="78">
        <v>0.11</v>
      </c>
      <c r="E44" s="78">
        <v>0.3</v>
      </c>
      <c r="F44" s="79">
        <v>0.47</v>
      </c>
      <c r="G44" s="78">
        <v>1.29</v>
      </c>
      <c r="H44" s="74"/>
      <c r="I44" s="78">
        <v>0.21</v>
      </c>
      <c r="J44" s="15"/>
      <c r="L44" s="15"/>
      <c r="M44" s="15"/>
      <c r="N44" s="15"/>
    </row>
    <row r="45" spans="1:14" ht="15" customHeight="1" x14ac:dyDescent="0.25">
      <c r="A45" s="59"/>
      <c r="B45" s="15"/>
      <c r="C45" s="80"/>
      <c r="D45" s="80"/>
      <c r="E45" s="80"/>
      <c r="F45" s="80"/>
      <c r="G45" s="81"/>
      <c r="H45" s="81"/>
      <c r="I45" s="82"/>
      <c r="J45" s="15"/>
      <c r="L45" s="15"/>
      <c r="M45" s="15"/>
      <c r="N45" s="15"/>
    </row>
    <row r="46" spans="1:14" ht="18" customHeight="1" x14ac:dyDescent="0.25">
      <c r="A46" s="83" t="s">
        <v>62</v>
      </c>
      <c r="B46" s="15"/>
      <c r="C46" s="84">
        <v>0.05</v>
      </c>
      <c r="D46" s="84">
        <v>0.05</v>
      </c>
      <c r="E46" s="84">
        <v>0.05</v>
      </c>
      <c r="F46" s="84">
        <v>0.05</v>
      </c>
      <c r="G46" s="85">
        <v>0.2</v>
      </c>
      <c r="H46" s="62"/>
      <c r="I46" s="84">
        <v>0.05</v>
      </c>
      <c r="J46" s="15"/>
      <c r="L46" s="15"/>
      <c r="M46" s="15"/>
      <c r="N46" s="15"/>
    </row>
    <row r="47" spans="1:14" ht="15" customHeight="1" x14ac:dyDescent="0.25">
      <c r="A47" s="86"/>
      <c r="B47" s="15"/>
      <c r="C47" s="62"/>
      <c r="D47" s="62"/>
      <c r="E47" s="62"/>
      <c r="F47" s="62"/>
      <c r="G47" s="62"/>
      <c r="H47" s="62"/>
      <c r="I47" s="62"/>
      <c r="J47" s="62"/>
      <c r="K47" s="87"/>
      <c r="L47" s="62"/>
      <c r="M47" s="15"/>
      <c r="N47" s="15"/>
    </row>
    <row r="48" spans="1:14" ht="15" customHeight="1" x14ac:dyDescent="0.25">
      <c r="A48" s="88"/>
      <c r="I48" s="88"/>
      <c r="J48" s="89"/>
      <c r="K48" s="87"/>
      <c r="L48" s="89"/>
      <c r="M48" s="87"/>
      <c r="N48" s="59"/>
    </row>
    <row r="49" spans="1:14" ht="15" customHeight="1" x14ac:dyDescent="0.25">
      <c r="A49" s="88"/>
      <c r="I49" s="88"/>
      <c r="J49" s="89"/>
      <c r="K49" s="87"/>
      <c r="L49" s="89"/>
      <c r="M49" s="87"/>
      <c r="N49" s="59"/>
    </row>
  </sheetData>
  <mergeCells count="2">
    <mergeCell ref="A1:I1"/>
    <mergeCell ref="A2:I2"/>
  </mergeCells>
  <pageMargins left="0.7" right="0.7" top="0.75" bottom="0.75" header="0.3" footer="0.3"/>
  <pageSetup scale="52" orientation="landscape" r:id="rId1"/>
  <ignoredErrors>
    <ignoredError sqref="C5:I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zoomScaleSheetLayoutView="85" workbookViewId="0">
      <selection sqref="A1:H1"/>
    </sheetView>
  </sheetViews>
  <sheetFormatPr defaultColWidth="21.5" defaultRowHeight="12.75" x14ac:dyDescent="0.2"/>
  <cols>
    <col min="1" max="1" width="115.5" customWidth="1"/>
    <col min="2" max="2" width="4.33203125" customWidth="1"/>
    <col min="3" max="6" width="19.83203125" customWidth="1"/>
    <col min="7" max="7" width="5.33203125" customWidth="1"/>
    <col min="8" max="8" width="19.83203125" customWidth="1"/>
    <col min="9" max="10" width="12.1640625" customWidth="1"/>
  </cols>
  <sheetData>
    <row r="1" spans="1:10" ht="20.100000000000001" customHeight="1" x14ac:dyDescent="0.3">
      <c r="A1" s="265" t="s">
        <v>63</v>
      </c>
      <c r="B1" s="266"/>
      <c r="C1" s="261"/>
      <c r="D1" s="261"/>
      <c r="E1" s="261"/>
      <c r="F1" s="266"/>
      <c r="G1" s="266"/>
      <c r="H1" s="266"/>
      <c r="I1" s="14"/>
    </row>
    <row r="2" spans="1:10" ht="20.100000000000001" customHeight="1" x14ac:dyDescent="0.3">
      <c r="A2" s="265" t="s">
        <v>22</v>
      </c>
      <c r="B2" s="266"/>
      <c r="C2" s="261"/>
      <c r="D2" s="261"/>
      <c r="E2" s="261"/>
      <c r="F2" s="266"/>
      <c r="G2" s="266"/>
      <c r="H2" s="266"/>
      <c r="I2" s="14"/>
    </row>
    <row r="3" spans="1:10" ht="1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8" customHeight="1" x14ac:dyDescent="0.25">
      <c r="A4" s="90"/>
      <c r="B4" s="59"/>
      <c r="C4" s="19" t="s">
        <v>64</v>
      </c>
      <c r="D4" s="91" t="s">
        <v>65</v>
      </c>
      <c r="E4" s="91" t="s">
        <v>66</v>
      </c>
      <c r="F4" s="91" t="s">
        <v>67</v>
      </c>
      <c r="G4" s="20"/>
      <c r="H4" s="19" t="s">
        <v>64</v>
      </c>
      <c r="I4" s="15"/>
      <c r="J4" s="15"/>
    </row>
    <row r="5" spans="1:10" ht="18" customHeight="1" x14ac:dyDescent="0.25">
      <c r="A5" s="21" t="s">
        <v>68</v>
      </c>
      <c r="B5" s="59"/>
      <c r="C5" s="24" t="s">
        <v>30</v>
      </c>
      <c r="D5" s="92" t="s">
        <v>30</v>
      </c>
      <c r="E5" s="92" t="s">
        <v>30</v>
      </c>
      <c r="F5" s="92" t="s">
        <v>30</v>
      </c>
      <c r="G5" s="25" t="s">
        <v>29</v>
      </c>
      <c r="H5" s="24" t="s">
        <v>31</v>
      </c>
      <c r="I5" s="15"/>
      <c r="J5" s="15"/>
    </row>
    <row r="6" spans="1:10" ht="15" customHeight="1" x14ac:dyDescent="0.25">
      <c r="A6" s="90"/>
      <c r="B6" s="59"/>
      <c r="C6" s="41"/>
      <c r="D6" s="93"/>
      <c r="E6" s="93"/>
      <c r="F6" s="93"/>
      <c r="G6" s="59"/>
      <c r="H6" s="41"/>
      <c r="I6" s="15"/>
      <c r="J6" s="15"/>
    </row>
    <row r="7" spans="1:10" ht="18" customHeight="1" x14ac:dyDescent="0.25">
      <c r="A7" s="28" t="s">
        <v>69</v>
      </c>
      <c r="B7" s="59"/>
      <c r="C7" s="41"/>
      <c r="D7" s="93"/>
      <c r="E7" s="93"/>
      <c r="F7" s="93"/>
      <c r="G7" s="59"/>
      <c r="H7" s="41"/>
      <c r="I7" s="15"/>
      <c r="J7" s="15"/>
    </row>
    <row r="8" spans="1:10" ht="18" customHeight="1" x14ac:dyDescent="0.25">
      <c r="A8" s="29" t="s">
        <v>70</v>
      </c>
      <c r="B8" s="59"/>
      <c r="C8" s="41"/>
      <c r="D8" s="93"/>
      <c r="E8" s="93"/>
      <c r="F8" s="93"/>
      <c r="G8" s="59"/>
      <c r="H8" s="41"/>
      <c r="I8" s="15"/>
      <c r="J8" s="15"/>
    </row>
    <row r="9" spans="1:10" ht="18" customHeight="1" x14ac:dyDescent="0.25">
      <c r="A9" s="38" t="s">
        <v>71</v>
      </c>
      <c r="B9" s="59"/>
      <c r="C9" s="31">
        <v>1613000000</v>
      </c>
      <c r="D9" s="94">
        <v>1667000000</v>
      </c>
      <c r="E9" s="94">
        <v>1564000000</v>
      </c>
      <c r="F9" s="94">
        <v>1462000000</v>
      </c>
      <c r="G9" s="32"/>
      <c r="H9" s="31">
        <v>1019000000</v>
      </c>
      <c r="I9" s="15"/>
      <c r="J9" s="15"/>
    </row>
    <row r="10" spans="1:10" ht="18" customHeight="1" x14ac:dyDescent="0.25">
      <c r="A10" s="38" t="s">
        <v>72</v>
      </c>
      <c r="B10" s="59"/>
      <c r="C10" s="34">
        <v>1100000000</v>
      </c>
      <c r="D10" s="55">
        <v>1176000000</v>
      </c>
      <c r="E10" s="55">
        <v>1335000000</v>
      </c>
      <c r="F10" s="55">
        <v>1079000000</v>
      </c>
      <c r="G10" s="35"/>
      <c r="H10" s="34">
        <v>1086000000</v>
      </c>
      <c r="I10" s="15"/>
      <c r="J10" s="15"/>
    </row>
    <row r="11" spans="1:10" ht="18" customHeight="1" x14ac:dyDescent="0.25">
      <c r="A11" s="38" t="s">
        <v>73</v>
      </c>
      <c r="B11" s="59"/>
      <c r="C11" s="34">
        <v>110000000</v>
      </c>
      <c r="D11" s="55">
        <v>117000000</v>
      </c>
      <c r="E11" s="55">
        <v>110000000</v>
      </c>
      <c r="F11" s="55">
        <v>96000000</v>
      </c>
      <c r="G11" s="35"/>
      <c r="H11" s="34">
        <v>83000000</v>
      </c>
      <c r="I11" s="15"/>
      <c r="J11" s="15"/>
    </row>
    <row r="12" spans="1:10" ht="18" customHeight="1" x14ac:dyDescent="0.25">
      <c r="A12" s="38" t="s">
        <v>74</v>
      </c>
      <c r="B12" s="59"/>
      <c r="C12" s="34">
        <v>66000000</v>
      </c>
      <c r="D12" s="55">
        <v>92000000</v>
      </c>
      <c r="E12" s="55">
        <v>31000000</v>
      </c>
      <c r="F12" s="55">
        <v>257000000</v>
      </c>
      <c r="G12" s="35"/>
      <c r="H12" s="34">
        <v>160000000</v>
      </c>
      <c r="I12" s="15"/>
      <c r="J12" s="15"/>
    </row>
    <row r="13" spans="1:10" ht="18" customHeight="1" x14ac:dyDescent="0.25">
      <c r="A13" s="38" t="s">
        <v>75</v>
      </c>
      <c r="B13" s="59"/>
      <c r="C13" s="37">
        <v>13000000</v>
      </c>
      <c r="D13" s="57">
        <v>35000000</v>
      </c>
      <c r="E13" s="57">
        <v>25000000</v>
      </c>
      <c r="F13" s="57">
        <v>27000000</v>
      </c>
      <c r="G13" s="35"/>
      <c r="H13" s="37">
        <v>428000000</v>
      </c>
      <c r="I13" s="15"/>
      <c r="J13" s="15"/>
    </row>
    <row r="14" spans="1:10" ht="18" customHeight="1" x14ac:dyDescent="0.25">
      <c r="A14" s="95" t="s">
        <v>76</v>
      </c>
      <c r="B14" s="59"/>
      <c r="C14" s="34">
        <f>SUM(C9:C13)</f>
        <v>2902000000</v>
      </c>
      <c r="D14" s="55">
        <f>SUM(D9:D13)</f>
        <v>3087000000</v>
      </c>
      <c r="E14" s="55">
        <f>SUM(E9:E13)</f>
        <v>3065000000</v>
      </c>
      <c r="F14" s="55">
        <f>SUM(F9:F13)</f>
        <v>2921000000</v>
      </c>
      <c r="G14" s="35"/>
      <c r="H14" s="34">
        <f>SUM(H9:H13)</f>
        <v>2776000000</v>
      </c>
      <c r="I14" s="15"/>
      <c r="J14" s="15"/>
    </row>
    <row r="15" spans="1:10" ht="15" customHeight="1" x14ac:dyDescent="0.25">
      <c r="A15" s="96"/>
      <c r="B15" s="59"/>
      <c r="C15" s="97"/>
      <c r="D15" s="98"/>
      <c r="E15" s="98"/>
      <c r="F15" s="98"/>
      <c r="G15" s="99"/>
      <c r="H15" s="97"/>
      <c r="I15" s="15"/>
      <c r="J15" s="15"/>
    </row>
    <row r="16" spans="1:10" ht="18" customHeight="1" x14ac:dyDescent="0.25">
      <c r="A16" s="29" t="s">
        <v>77</v>
      </c>
      <c r="B16" s="59"/>
      <c r="C16" s="34">
        <v>806000000</v>
      </c>
      <c r="D16" s="55">
        <v>788000000</v>
      </c>
      <c r="E16" s="55">
        <v>757000000</v>
      </c>
      <c r="F16" s="55">
        <v>745000000</v>
      </c>
      <c r="G16" s="35"/>
      <c r="H16" s="34">
        <v>719000000</v>
      </c>
      <c r="I16" s="15"/>
      <c r="J16" s="15"/>
    </row>
    <row r="17" spans="1:10" ht="18" customHeight="1" x14ac:dyDescent="0.25">
      <c r="A17" s="29" t="s">
        <v>78</v>
      </c>
      <c r="B17" s="59"/>
      <c r="C17" s="34">
        <v>16931000000</v>
      </c>
      <c r="D17" s="55">
        <v>16881000000</v>
      </c>
      <c r="E17" s="55">
        <v>16899000000</v>
      </c>
      <c r="F17" s="55">
        <v>16804000000</v>
      </c>
      <c r="G17" s="35"/>
      <c r="H17" s="34">
        <v>16714000000</v>
      </c>
      <c r="I17" s="15"/>
      <c r="J17" s="15"/>
    </row>
    <row r="18" spans="1:10" ht="18" customHeight="1" x14ac:dyDescent="0.25">
      <c r="A18" s="29" t="s">
        <v>79</v>
      </c>
      <c r="B18" s="59"/>
      <c r="C18" s="34">
        <v>98000000</v>
      </c>
      <c r="D18" s="55">
        <v>98000000</v>
      </c>
      <c r="E18" s="55">
        <v>97000000</v>
      </c>
      <c r="F18" s="55">
        <v>97000000</v>
      </c>
      <c r="G18" s="35"/>
      <c r="H18" s="34">
        <v>97000000</v>
      </c>
      <c r="I18" s="15"/>
      <c r="J18" s="15"/>
    </row>
    <row r="19" spans="1:10" ht="18" customHeight="1" x14ac:dyDescent="0.25">
      <c r="A19" s="29" t="s">
        <v>80</v>
      </c>
      <c r="B19" s="59"/>
      <c r="C19" s="34">
        <v>849000000</v>
      </c>
      <c r="D19" s="55">
        <v>860000000</v>
      </c>
      <c r="E19" s="55">
        <v>912000000</v>
      </c>
      <c r="F19" s="55">
        <v>723000000</v>
      </c>
      <c r="G19" s="35"/>
      <c r="H19" s="34">
        <v>440000000</v>
      </c>
      <c r="I19" s="15"/>
      <c r="J19" s="15"/>
    </row>
    <row r="20" spans="1:10" ht="18" customHeight="1" x14ac:dyDescent="0.25">
      <c r="A20" s="29" t="s">
        <v>81</v>
      </c>
      <c r="B20" s="59"/>
      <c r="C20" s="37">
        <v>48000000</v>
      </c>
      <c r="D20" s="57">
        <v>157000000</v>
      </c>
      <c r="E20" s="57">
        <v>48000000</v>
      </c>
      <c r="F20" s="57">
        <v>31000000</v>
      </c>
      <c r="G20" s="32"/>
      <c r="H20" s="37">
        <v>664000000</v>
      </c>
      <c r="I20" s="15"/>
      <c r="J20" s="15"/>
    </row>
    <row r="21" spans="1:10" ht="18" customHeight="1" x14ac:dyDescent="0.25">
      <c r="A21" s="38" t="s">
        <v>82</v>
      </c>
      <c r="B21" s="59"/>
      <c r="C21" s="40">
        <f>SUM(C14:C20)</f>
        <v>21634000000</v>
      </c>
      <c r="D21" s="100">
        <f>SUM(D14:D20)</f>
        <v>21871000000</v>
      </c>
      <c r="E21" s="100">
        <f>SUM(E14:E20)</f>
        <v>21778000000</v>
      </c>
      <c r="F21" s="100">
        <f>SUM(F14:F20)</f>
        <v>21321000000</v>
      </c>
      <c r="G21" s="32"/>
      <c r="H21" s="101">
        <f>SUM(H14:H20)</f>
        <v>21410000000</v>
      </c>
      <c r="I21" s="15"/>
      <c r="J21" s="15"/>
    </row>
    <row r="22" spans="1:10" ht="15" customHeight="1" x14ac:dyDescent="0.25">
      <c r="A22" s="96"/>
      <c r="B22" s="59"/>
      <c r="C22" s="90"/>
      <c r="D22" s="102"/>
      <c r="E22" s="102"/>
      <c r="F22" s="102"/>
      <c r="G22" s="59"/>
      <c r="H22" s="103"/>
      <c r="I22" s="15"/>
      <c r="J22" s="15"/>
    </row>
    <row r="23" spans="1:10" ht="18" customHeight="1" x14ac:dyDescent="0.25">
      <c r="A23" s="28" t="s">
        <v>83</v>
      </c>
      <c r="B23" s="59"/>
      <c r="C23" s="41"/>
      <c r="D23" s="93"/>
      <c r="E23" s="93"/>
      <c r="F23" s="93"/>
      <c r="G23" s="59"/>
      <c r="H23" s="103"/>
      <c r="I23" s="15"/>
      <c r="J23" s="15"/>
    </row>
    <row r="24" spans="1:10" ht="18" customHeight="1" x14ac:dyDescent="0.25">
      <c r="A24" s="29" t="s">
        <v>84</v>
      </c>
      <c r="B24" s="59"/>
      <c r="C24" s="41"/>
      <c r="D24" s="93"/>
      <c r="E24" s="93"/>
      <c r="F24" s="93"/>
      <c r="G24" s="59"/>
      <c r="H24" s="103"/>
      <c r="I24" s="15"/>
      <c r="J24" s="15"/>
    </row>
    <row r="25" spans="1:10" ht="18" customHeight="1" x14ac:dyDescent="0.25">
      <c r="A25" s="38" t="s">
        <v>85</v>
      </c>
      <c r="B25" s="59"/>
      <c r="C25" s="31">
        <v>1335000000</v>
      </c>
      <c r="D25" s="94">
        <v>1428000000</v>
      </c>
      <c r="E25" s="94">
        <v>1479000000</v>
      </c>
      <c r="F25" s="94">
        <v>1320000000</v>
      </c>
      <c r="G25" s="32"/>
      <c r="H25" s="31">
        <v>1310000000</v>
      </c>
      <c r="I25" s="15"/>
      <c r="J25" s="15"/>
    </row>
    <row r="26" spans="1:10" ht="18" customHeight="1" x14ac:dyDescent="0.25">
      <c r="A26" s="38" t="s">
        <v>86</v>
      </c>
      <c r="B26" s="59"/>
      <c r="C26" s="34">
        <v>85000000</v>
      </c>
      <c r="D26" s="55">
        <v>109000000</v>
      </c>
      <c r="E26" s="55">
        <v>127000000</v>
      </c>
      <c r="F26" s="55">
        <v>154000000</v>
      </c>
      <c r="G26" s="35"/>
      <c r="H26" s="34">
        <v>76000000</v>
      </c>
      <c r="I26" s="15"/>
      <c r="J26" s="15"/>
    </row>
    <row r="27" spans="1:10" ht="18" customHeight="1" x14ac:dyDescent="0.25">
      <c r="A27" s="38" t="s">
        <v>87</v>
      </c>
      <c r="B27" s="59"/>
      <c r="C27" s="34">
        <v>128000000</v>
      </c>
      <c r="D27" s="55">
        <v>99000000</v>
      </c>
      <c r="E27" s="55">
        <v>128000000</v>
      </c>
      <c r="F27" s="55">
        <v>181000000</v>
      </c>
      <c r="G27" s="35"/>
      <c r="H27" s="34">
        <v>149000000</v>
      </c>
      <c r="I27" s="15"/>
      <c r="J27" s="15"/>
    </row>
    <row r="28" spans="1:10" ht="18" customHeight="1" x14ac:dyDescent="0.25">
      <c r="A28" s="38" t="s">
        <v>88</v>
      </c>
      <c r="B28" s="59"/>
      <c r="C28" s="34">
        <v>359000000</v>
      </c>
      <c r="D28" s="55">
        <v>405000000</v>
      </c>
      <c r="E28" s="55">
        <v>405000000</v>
      </c>
      <c r="F28" s="55">
        <v>170000000</v>
      </c>
      <c r="G28" s="35"/>
      <c r="H28" s="34">
        <v>220000000</v>
      </c>
      <c r="I28" s="15"/>
      <c r="J28" s="15"/>
    </row>
    <row r="29" spans="1:10" ht="18" customHeight="1" x14ac:dyDescent="0.25">
      <c r="A29" s="38" t="s">
        <v>89</v>
      </c>
      <c r="B29" s="59"/>
      <c r="C29" s="37">
        <v>2000000</v>
      </c>
      <c r="D29" s="57">
        <v>3000000</v>
      </c>
      <c r="E29" s="57">
        <v>3000000</v>
      </c>
      <c r="F29" s="57">
        <v>7000000</v>
      </c>
      <c r="G29" s="35"/>
      <c r="H29" s="37">
        <v>103000000</v>
      </c>
      <c r="I29" s="15"/>
      <c r="J29" s="15"/>
    </row>
    <row r="30" spans="1:10" ht="18" customHeight="1" x14ac:dyDescent="0.25">
      <c r="A30" s="95" t="s">
        <v>90</v>
      </c>
      <c r="B30" s="59"/>
      <c r="C30" s="34">
        <f>SUM(C25:C29)</f>
        <v>1909000000</v>
      </c>
      <c r="D30" s="55">
        <f>SUM(D25:D29)</f>
        <v>2044000000</v>
      </c>
      <c r="E30" s="55">
        <f>SUM(E25:E29)</f>
        <v>2142000000</v>
      </c>
      <c r="F30" s="55">
        <f>SUM(F25:F29)</f>
        <v>1832000000</v>
      </c>
      <c r="G30" s="35"/>
      <c r="H30" s="47">
        <f>SUM(H25:H29)</f>
        <v>1858000000</v>
      </c>
      <c r="I30" s="15"/>
      <c r="J30" s="15"/>
    </row>
    <row r="31" spans="1:10" ht="15" customHeight="1" x14ac:dyDescent="0.25">
      <c r="A31" s="96"/>
      <c r="B31" s="59"/>
      <c r="C31" s="41"/>
      <c r="D31" s="93"/>
      <c r="E31" s="93"/>
      <c r="F31" s="93"/>
      <c r="G31" s="59"/>
      <c r="H31" s="41"/>
      <c r="I31" s="15"/>
      <c r="J31" s="15"/>
    </row>
    <row r="32" spans="1:10" ht="18" customHeight="1" x14ac:dyDescent="0.25">
      <c r="A32" s="29" t="s">
        <v>91</v>
      </c>
      <c r="B32" s="59"/>
      <c r="C32" s="34">
        <v>5495000000</v>
      </c>
      <c r="D32" s="55">
        <v>5497000000</v>
      </c>
      <c r="E32" s="55">
        <v>5498000000</v>
      </c>
      <c r="F32" s="55">
        <v>5499000000</v>
      </c>
      <c r="G32" s="35"/>
      <c r="H32" s="34">
        <v>5501000000</v>
      </c>
      <c r="I32" s="15"/>
      <c r="J32" s="15"/>
    </row>
    <row r="33" spans="1:10" ht="18" customHeight="1" x14ac:dyDescent="0.25">
      <c r="A33" s="29" t="s">
        <v>92</v>
      </c>
      <c r="B33" s="59"/>
      <c r="C33" s="34">
        <v>221000000</v>
      </c>
      <c r="D33" s="55">
        <v>237000000</v>
      </c>
      <c r="E33" s="55">
        <v>215000000</v>
      </c>
      <c r="F33" s="55">
        <v>199000000</v>
      </c>
      <c r="G33" s="35"/>
      <c r="H33" s="34">
        <v>192000000</v>
      </c>
      <c r="I33" s="15"/>
      <c r="J33" s="15"/>
    </row>
    <row r="34" spans="1:10" ht="18" customHeight="1" x14ac:dyDescent="0.25">
      <c r="A34" s="29" t="s">
        <v>93</v>
      </c>
      <c r="B34" s="59"/>
      <c r="C34" s="34">
        <v>331000000</v>
      </c>
      <c r="D34" s="55">
        <v>311000000</v>
      </c>
      <c r="E34" s="55">
        <v>286000000</v>
      </c>
      <c r="F34" s="55">
        <v>195000000</v>
      </c>
      <c r="G34" s="35"/>
      <c r="H34" s="34">
        <v>179000000</v>
      </c>
      <c r="I34" s="15"/>
      <c r="J34" s="15"/>
    </row>
    <row r="35" spans="1:10" ht="18" customHeight="1" x14ac:dyDescent="0.25">
      <c r="A35" s="29" t="s">
        <v>94</v>
      </c>
      <c r="B35" s="59"/>
      <c r="C35" s="34">
        <v>1445000000</v>
      </c>
      <c r="D35" s="55">
        <v>1364000000</v>
      </c>
      <c r="E35" s="55">
        <v>1243000000</v>
      </c>
      <c r="F35" s="55">
        <v>1081000000</v>
      </c>
      <c r="G35" s="35"/>
      <c r="H35" s="34">
        <v>192000000</v>
      </c>
      <c r="I35" s="15"/>
      <c r="J35" s="15"/>
    </row>
    <row r="36" spans="1:10" ht="18" customHeight="1" x14ac:dyDescent="0.25">
      <c r="A36" s="29" t="s">
        <v>95</v>
      </c>
      <c r="B36" s="59"/>
      <c r="C36" s="34">
        <v>197000000</v>
      </c>
      <c r="D36" s="55">
        <v>194000000</v>
      </c>
      <c r="E36" s="55">
        <v>340000000</v>
      </c>
      <c r="F36" s="55">
        <v>279000000</v>
      </c>
      <c r="G36" s="35"/>
      <c r="H36" s="34">
        <v>317000000</v>
      </c>
      <c r="I36" s="15"/>
      <c r="J36" s="15"/>
    </row>
    <row r="37" spans="1:10" ht="18" customHeight="1" x14ac:dyDescent="0.25">
      <c r="A37" s="29" t="s">
        <v>96</v>
      </c>
      <c r="B37" s="59"/>
      <c r="C37" s="37">
        <v>2000000</v>
      </c>
      <c r="D37" s="57">
        <v>92000000</v>
      </c>
      <c r="E37" s="57">
        <v>10000000</v>
      </c>
      <c r="F37" s="57">
        <v>108000000</v>
      </c>
      <c r="G37" s="35"/>
      <c r="H37" s="37">
        <v>963000000</v>
      </c>
      <c r="I37" s="15"/>
      <c r="J37" s="15"/>
    </row>
    <row r="38" spans="1:10" ht="18" customHeight="1" x14ac:dyDescent="0.25">
      <c r="A38" s="38" t="s">
        <v>97</v>
      </c>
      <c r="B38" s="59"/>
      <c r="C38" s="47">
        <f>SUM(C30:C37)</f>
        <v>9600000000</v>
      </c>
      <c r="D38" s="104">
        <f>SUM(D30:D37)</f>
        <v>9739000000</v>
      </c>
      <c r="E38" s="104">
        <f>SUM(E30:E37)</f>
        <v>9734000000</v>
      </c>
      <c r="F38" s="104">
        <f>SUM(F30:F37)</f>
        <v>9193000000</v>
      </c>
      <c r="G38" s="35"/>
      <c r="H38" s="34">
        <f>SUM(H30:H37)</f>
        <v>9202000000</v>
      </c>
      <c r="I38" s="15"/>
      <c r="J38" s="15"/>
    </row>
    <row r="39" spans="1:10" ht="15" customHeight="1" x14ac:dyDescent="0.25">
      <c r="A39" s="41"/>
      <c r="B39" s="59"/>
      <c r="C39" s="97"/>
      <c r="D39" s="98"/>
      <c r="E39" s="98"/>
      <c r="F39" s="98"/>
      <c r="G39" s="99"/>
      <c r="H39" s="97"/>
      <c r="I39" s="15"/>
      <c r="J39" s="15"/>
    </row>
    <row r="40" spans="1:10" ht="18" customHeight="1" x14ac:dyDescent="0.25">
      <c r="A40" s="28" t="s">
        <v>98</v>
      </c>
      <c r="B40" s="59"/>
      <c r="C40" s="37">
        <v>12034000000</v>
      </c>
      <c r="D40" s="57">
        <v>12132000000</v>
      </c>
      <c r="E40" s="57">
        <v>12044000000</v>
      </c>
      <c r="F40" s="57">
        <v>12128000000</v>
      </c>
      <c r="G40" s="35"/>
      <c r="H40" s="37">
        <v>12208000000</v>
      </c>
      <c r="I40" s="15"/>
      <c r="J40" s="15"/>
    </row>
    <row r="41" spans="1:10" ht="18" customHeight="1" x14ac:dyDescent="0.25">
      <c r="A41" s="105" t="s">
        <v>99</v>
      </c>
      <c r="B41" s="59"/>
      <c r="C41" s="106">
        <f>SUM(C38:C40)</f>
        <v>21634000000</v>
      </c>
      <c r="D41" s="107">
        <f>SUM(D38:D40)</f>
        <v>21871000000</v>
      </c>
      <c r="E41" s="107">
        <f>SUM(E38:E40)</f>
        <v>21778000000</v>
      </c>
      <c r="F41" s="107">
        <f>SUM(F38:F40)</f>
        <v>21321000000</v>
      </c>
      <c r="G41" s="32"/>
      <c r="H41" s="101">
        <f>SUM(H38:H40)</f>
        <v>21410000000</v>
      </c>
      <c r="I41" s="15"/>
      <c r="J41" s="15"/>
    </row>
    <row r="42" spans="1:10" ht="15" customHeight="1" x14ac:dyDescent="0.25">
      <c r="A42" s="59"/>
      <c r="B42" s="59"/>
      <c r="C42" s="59"/>
      <c r="D42" s="59"/>
      <c r="E42" s="59"/>
      <c r="F42" s="59"/>
      <c r="G42" s="59"/>
      <c r="H42" s="108"/>
      <c r="I42" s="15"/>
      <c r="J42" s="15"/>
    </row>
    <row r="43" spans="1:10" ht="18" customHeight="1" x14ac:dyDescent="0.25">
      <c r="A43" s="109" t="s">
        <v>100</v>
      </c>
      <c r="B43" s="59"/>
      <c r="C43" s="47">
        <v>937000000</v>
      </c>
      <c r="D43" s="104">
        <v>937000000</v>
      </c>
      <c r="E43" s="47">
        <v>937000000</v>
      </c>
      <c r="F43" s="104">
        <v>937000000</v>
      </c>
      <c r="G43" s="59"/>
      <c r="H43" s="110">
        <v>937000000</v>
      </c>
      <c r="I43" s="15"/>
      <c r="J43" s="15"/>
    </row>
    <row r="44" spans="1:10" ht="18" customHeight="1" x14ac:dyDescent="0.25">
      <c r="A44" s="111" t="s">
        <v>101</v>
      </c>
      <c r="B44" s="59"/>
      <c r="C44" s="47">
        <v>84000000</v>
      </c>
      <c r="D44" s="104">
        <v>83000000</v>
      </c>
      <c r="E44" s="47">
        <v>99000000</v>
      </c>
      <c r="F44" s="104">
        <v>118000000</v>
      </c>
      <c r="G44" s="59"/>
      <c r="H44" s="110">
        <v>117000000</v>
      </c>
      <c r="I44" s="15"/>
      <c r="J44" s="15"/>
    </row>
    <row r="45" spans="1:10" ht="18" customHeight="1" x14ac:dyDescent="0.25">
      <c r="A45" s="112" t="s">
        <v>102</v>
      </c>
      <c r="B45" s="59"/>
      <c r="C45" s="110">
        <v>853000000</v>
      </c>
      <c r="D45" s="113">
        <v>854000000</v>
      </c>
      <c r="E45" s="110">
        <v>838000000</v>
      </c>
      <c r="F45" s="113">
        <v>819000000</v>
      </c>
      <c r="G45" s="35"/>
      <c r="H45" s="114">
        <f>H43-H44</f>
        <v>820000000</v>
      </c>
      <c r="I45" s="15"/>
      <c r="J45" s="15"/>
    </row>
    <row r="46" spans="1:10" ht="15" customHeight="1" x14ac:dyDescent="0.25">
      <c r="A46" s="59"/>
      <c r="B46" s="15"/>
      <c r="C46" s="35"/>
      <c r="D46" s="35"/>
      <c r="E46" s="35"/>
      <c r="F46" s="35"/>
      <c r="G46" s="35"/>
      <c r="H46" s="35"/>
      <c r="I46" s="35"/>
      <c r="J46" s="35"/>
    </row>
    <row r="47" spans="1:10" ht="15" customHeight="1" x14ac:dyDescent="0.25">
      <c r="A47" s="267" t="s">
        <v>250</v>
      </c>
      <c r="B47" s="261"/>
      <c r="C47" s="261"/>
      <c r="D47" s="261"/>
      <c r="E47" s="261"/>
      <c r="F47" s="261"/>
      <c r="G47" s="261"/>
      <c r="H47" s="268"/>
      <c r="I47" s="89"/>
    </row>
    <row r="48" spans="1:10" ht="15" customHeight="1" x14ac:dyDescent="0.25">
      <c r="A48" s="261"/>
      <c r="B48" s="269"/>
      <c r="C48" s="269"/>
      <c r="D48" s="269"/>
      <c r="E48" s="269"/>
      <c r="F48" s="269"/>
      <c r="G48" s="269"/>
      <c r="H48" s="268"/>
      <c r="I48" s="89"/>
    </row>
  </sheetData>
  <mergeCells count="3">
    <mergeCell ref="A1:H1"/>
    <mergeCell ref="A2:H2"/>
    <mergeCell ref="A47:H48"/>
  </mergeCells>
  <pageMargins left="0.7" right="0.7" top="0.75" bottom="0.75" header="0.3" footer="0.3"/>
  <pageSetup scale="60" orientation="landscape" r:id="rId1"/>
  <ignoredErrors>
    <ignoredError sqref="C5:H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Normal="100" zoomScaleSheetLayoutView="85" workbookViewId="0">
      <selection sqref="A1:H1"/>
    </sheetView>
  </sheetViews>
  <sheetFormatPr defaultColWidth="21.5" defaultRowHeight="12.75" x14ac:dyDescent="0.2"/>
  <cols>
    <col min="1" max="1" width="115.5" customWidth="1"/>
    <col min="2" max="2" width="4.33203125" customWidth="1"/>
    <col min="3" max="6" width="19.83203125" customWidth="1"/>
    <col min="7" max="7" width="5.33203125" customWidth="1"/>
    <col min="8" max="8" width="19.83203125" customWidth="1"/>
    <col min="9" max="11" width="12.1640625" customWidth="1"/>
  </cols>
  <sheetData>
    <row r="1" spans="1:10" ht="20.100000000000001" customHeight="1" x14ac:dyDescent="0.3">
      <c r="A1" s="265" t="s">
        <v>103</v>
      </c>
      <c r="B1" s="266"/>
      <c r="C1" s="261"/>
      <c r="D1" s="261"/>
      <c r="E1" s="261"/>
      <c r="F1" s="266"/>
      <c r="G1" s="261"/>
      <c r="H1" s="266"/>
      <c r="I1" s="14"/>
      <c r="J1" s="14"/>
    </row>
    <row r="2" spans="1:10" ht="20.100000000000001" customHeight="1" x14ac:dyDescent="0.3">
      <c r="A2" s="265" t="s">
        <v>22</v>
      </c>
      <c r="B2" s="266"/>
      <c r="C2" s="270"/>
      <c r="D2" s="270"/>
      <c r="E2" s="266"/>
      <c r="F2" s="266"/>
      <c r="G2" s="261"/>
      <c r="H2" s="266"/>
      <c r="I2" s="14"/>
      <c r="J2" s="14"/>
    </row>
    <row r="3" spans="1:10" ht="15" customHeight="1" x14ac:dyDescent="0.2">
      <c r="A3" s="15"/>
      <c r="B3" s="15"/>
      <c r="C3" s="15"/>
      <c r="D3" s="15"/>
      <c r="E3" s="15"/>
      <c r="F3" s="15"/>
      <c r="G3" s="15"/>
      <c r="H3" s="15"/>
      <c r="I3" s="15"/>
    </row>
    <row r="4" spans="1:10" ht="18" customHeight="1" x14ac:dyDescent="0.25">
      <c r="A4" s="17"/>
      <c r="B4" s="15"/>
      <c r="C4" s="19" t="s">
        <v>64</v>
      </c>
      <c r="D4" s="19" t="s">
        <v>65</v>
      </c>
      <c r="E4" s="19" t="s">
        <v>66</v>
      </c>
      <c r="F4" s="19" t="s">
        <v>67</v>
      </c>
      <c r="G4" s="115"/>
      <c r="H4" s="19" t="s">
        <v>64</v>
      </c>
      <c r="I4" s="15"/>
    </row>
    <row r="5" spans="1:10" ht="18" customHeight="1" x14ac:dyDescent="0.25">
      <c r="A5" s="116" t="s">
        <v>68</v>
      </c>
      <c r="B5" s="22" t="s">
        <v>29</v>
      </c>
      <c r="C5" s="24" t="s">
        <v>30</v>
      </c>
      <c r="D5" s="24" t="s">
        <v>30</v>
      </c>
      <c r="E5" s="24" t="s">
        <v>30</v>
      </c>
      <c r="F5" s="24" t="s">
        <v>30</v>
      </c>
      <c r="G5" s="117" t="s">
        <v>29</v>
      </c>
      <c r="H5" s="24" t="s">
        <v>31</v>
      </c>
      <c r="I5" s="15"/>
    </row>
    <row r="6" spans="1:10" ht="15" customHeight="1" x14ac:dyDescent="0.25">
      <c r="A6" s="41"/>
      <c r="B6" s="15"/>
      <c r="C6" s="17"/>
      <c r="D6" s="17"/>
      <c r="E6" s="17"/>
      <c r="F6" s="17"/>
      <c r="G6" s="15"/>
      <c r="H6" s="17"/>
      <c r="I6" s="15"/>
    </row>
    <row r="7" spans="1:10" ht="18" customHeight="1" x14ac:dyDescent="0.25">
      <c r="A7" s="28" t="s">
        <v>104</v>
      </c>
      <c r="B7" s="15"/>
      <c r="C7" s="26"/>
      <c r="D7" s="26"/>
      <c r="E7" s="26"/>
      <c r="F7" s="26"/>
      <c r="G7" s="15"/>
      <c r="H7" s="26"/>
      <c r="I7" s="15"/>
    </row>
    <row r="8" spans="1:10" ht="18" customHeight="1" x14ac:dyDescent="0.25">
      <c r="A8" s="48" t="s">
        <v>105</v>
      </c>
      <c r="B8" s="118"/>
      <c r="C8" s="31">
        <v>356000000</v>
      </c>
      <c r="D8" s="31">
        <v>452000000</v>
      </c>
      <c r="E8" s="31">
        <v>706000000</v>
      </c>
      <c r="F8" s="31">
        <v>1096000000</v>
      </c>
      <c r="G8" s="32"/>
      <c r="H8" s="31">
        <v>174000000</v>
      </c>
      <c r="I8" s="15"/>
    </row>
    <row r="9" spans="1:10" ht="18" customHeight="1" x14ac:dyDescent="0.25">
      <c r="A9" s="48" t="s">
        <v>106</v>
      </c>
      <c r="B9" s="118"/>
      <c r="C9" s="119"/>
      <c r="D9" s="119"/>
      <c r="E9" s="119"/>
      <c r="F9" s="119"/>
      <c r="G9" s="118"/>
      <c r="H9" s="119"/>
      <c r="I9" s="15"/>
    </row>
    <row r="10" spans="1:10" ht="18" customHeight="1" x14ac:dyDescent="0.25">
      <c r="A10" s="38" t="s">
        <v>43</v>
      </c>
      <c r="B10" s="118"/>
      <c r="C10" s="34">
        <v>590000000</v>
      </c>
      <c r="D10" s="34">
        <v>1202000000</v>
      </c>
      <c r="E10" s="34">
        <v>1828000000</v>
      </c>
      <c r="F10" s="34">
        <v>2441000000</v>
      </c>
      <c r="G10" s="35"/>
      <c r="H10" s="34">
        <v>554000000</v>
      </c>
      <c r="I10" s="15"/>
    </row>
    <row r="11" spans="1:10" ht="18" customHeight="1" x14ac:dyDescent="0.25">
      <c r="A11" s="38" t="s">
        <v>44</v>
      </c>
      <c r="B11" s="118"/>
      <c r="C11" s="34">
        <v>8000000</v>
      </c>
      <c r="D11" s="34">
        <v>42000000</v>
      </c>
      <c r="E11" s="34">
        <v>50000000</v>
      </c>
      <c r="F11" s="34">
        <v>75000000</v>
      </c>
      <c r="G11" s="35"/>
      <c r="H11" s="34">
        <v>6000000</v>
      </c>
      <c r="I11" s="15"/>
    </row>
    <row r="12" spans="1:10" ht="18" customHeight="1" x14ac:dyDescent="0.25">
      <c r="A12" s="38" t="s">
        <v>107</v>
      </c>
      <c r="B12" s="118"/>
      <c r="C12" s="34">
        <v>42000000</v>
      </c>
      <c r="D12" s="34">
        <v>93000000</v>
      </c>
      <c r="E12" s="34">
        <v>144000000</v>
      </c>
      <c r="F12" s="34">
        <v>255000000</v>
      </c>
      <c r="G12" s="35"/>
      <c r="H12" s="34">
        <v>49000000</v>
      </c>
      <c r="I12" s="15"/>
    </row>
    <row r="13" spans="1:10" ht="18" customHeight="1" x14ac:dyDescent="0.25">
      <c r="A13" s="38" t="s">
        <v>108</v>
      </c>
      <c r="B13" s="118"/>
      <c r="C13" s="34">
        <v>-257000000</v>
      </c>
      <c r="D13" s="34">
        <v>-307000000</v>
      </c>
      <c r="E13" s="34">
        <v>-323000000</v>
      </c>
      <c r="F13" s="34">
        <v>-319000000</v>
      </c>
      <c r="G13" s="35"/>
      <c r="H13" s="34">
        <v>-42000000</v>
      </c>
      <c r="I13" s="15"/>
    </row>
    <row r="14" spans="1:10" ht="18" customHeight="1" x14ac:dyDescent="0.25">
      <c r="A14" s="38" t="s">
        <v>109</v>
      </c>
      <c r="B14" s="118"/>
      <c r="C14" s="34">
        <v>-31000000</v>
      </c>
      <c r="D14" s="34">
        <v>-6000000</v>
      </c>
      <c r="E14" s="34">
        <v>62000000</v>
      </c>
      <c r="F14" s="34">
        <v>52000000</v>
      </c>
      <c r="G14" s="35"/>
      <c r="H14" s="34">
        <v>-31000000</v>
      </c>
      <c r="I14" s="15"/>
    </row>
    <row r="15" spans="1:10" ht="18" customHeight="1" x14ac:dyDescent="0.25">
      <c r="A15" s="38" t="s">
        <v>110</v>
      </c>
      <c r="B15" s="118"/>
      <c r="C15" s="34">
        <v>102000000</v>
      </c>
      <c r="D15" s="34">
        <v>254000000</v>
      </c>
      <c r="E15" s="34">
        <v>324000000</v>
      </c>
      <c r="F15" s="34">
        <v>14000000</v>
      </c>
      <c r="G15" s="35"/>
      <c r="H15" s="34">
        <v>91000000</v>
      </c>
      <c r="I15" s="15"/>
    </row>
    <row r="16" spans="1:10" ht="18" customHeight="1" x14ac:dyDescent="0.25">
      <c r="A16" s="38" t="s">
        <v>111</v>
      </c>
      <c r="B16" s="118"/>
      <c r="C16" s="34">
        <v>-59000000</v>
      </c>
      <c r="D16" s="34">
        <v>-166000000</v>
      </c>
      <c r="E16" s="34">
        <v>-255000000</v>
      </c>
      <c r="F16" s="34">
        <v>-281000000</v>
      </c>
      <c r="G16" s="35"/>
      <c r="H16" s="34">
        <v>22000000</v>
      </c>
      <c r="I16" s="15"/>
    </row>
    <row r="17" spans="1:9" ht="18" customHeight="1" x14ac:dyDescent="0.25">
      <c r="A17" s="38" t="s">
        <v>112</v>
      </c>
      <c r="B17" s="118"/>
      <c r="C17" s="34">
        <v>-34000000</v>
      </c>
      <c r="D17" s="34">
        <v>-51000000</v>
      </c>
      <c r="E17" s="34">
        <v>-60000000</v>
      </c>
      <c r="F17" s="34">
        <v>-65000000</v>
      </c>
      <c r="G17" s="35"/>
      <c r="H17" s="34">
        <v>-25000000</v>
      </c>
      <c r="I17" s="15"/>
    </row>
    <row r="18" spans="1:9" ht="18" customHeight="1" x14ac:dyDescent="0.25">
      <c r="A18" s="38" t="s">
        <v>113</v>
      </c>
      <c r="B18" s="118"/>
      <c r="C18" s="34">
        <v>14000000</v>
      </c>
      <c r="D18" s="34">
        <v>28000000</v>
      </c>
      <c r="E18" s="34">
        <v>40000000</v>
      </c>
      <c r="F18" s="34">
        <v>53000000</v>
      </c>
      <c r="G18" s="35"/>
      <c r="H18" s="34">
        <v>14000000</v>
      </c>
      <c r="I18" s="15"/>
    </row>
    <row r="19" spans="1:9" ht="18" customHeight="1" x14ac:dyDescent="0.25">
      <c r="A19" s="38" t="s">
        <v>114</v>
      </c>
      <c r="B19" s="118"/>
      <c r="C19" s="34">
        <v>32000000</v>
      </c>
      <c r="D19" s="34">
        <v>27000000</v>
      </c>
      <c r="E19" s="34">
        <v>42000000</v>
      </c>
      <c r="F19" s="34">
        <v>45000000</v>
      </c>
      <c r="G19" s="35"/>
      <c r="H19" s="34">
        <v>14000000</v>
      </c>
      <c r="I19" s="15"/>
    </row>
    <row r="20" spans="1:9" ht="18" customHeight="1" x14ac:dyDescent="0.25">
      <c r="A20" s="38" t="s">
        <v>115</v>
      </c>
      <c r="B20" s="118"/>
      <c r="C20" s="120"/>
      <c r="D20" s="120"/>
      <c r="E20" s="120"/>
      <c r="F20" s="120"/>
      <c r="G20" s="35"/>
      <c r="H20" s="120"/>
      <c r="I20" s="15"/>
    </row>
    <row r="21" spans="1:9" ht="18" customHeight="1" x14ac:dyDescent="0.25">
      <c r="A21" s="121" t="s">
        <v>116</v>
      </c>
      <c r="B21" s="118"/>
      <c r="C21" s="34">
        <v>-130000000</v>
      </c>
      <c r="D21" s="34">
        <v>-256000000</v>
      </c>
      <c r="E21" s="34">
        <v>-389000000</v>
      </c>
      <c r="F21" s="34">
        <v>-133000000</v>
      </c>
      <c r="G21" s="35"/>
      <c r="H21" s="34">
        <v>-73000000</v>
      </c>
      <c r="I21" s="15"/>
    </row>
    <row r="22" spans="1:9" ht="18" customHeight="1" x14ac:dyDescent="0.25">
      <c r="A22" s="121" t="s">
        <v>73</v>
      </c>
      <c r="B22" s="118"/>
      <c r="C22" s="34">
        <v>-9000000</v>
      </c>
      <c r="D22" s="34">
        <v>-17000000</v>
      </c>
      <c r="E22" s="34">
        <v>-11000000</v>
      </c>
      <c r="F22" s="34">
        <v>-1000000</v>
      </c>
      <c r="G22" s="35"/>
      <c r="H22" s="34">
        <v>4000000</v>
      </c>
      <c r="I22" s="15"/>
    </row>
    <row r="23" spans="1:9" ht="18" customHeight="1" x14ac:dyDescent="0.25">
      <c r="A23" s="121" t="s">
        <v>117</v>
      </c>
      <c r="B23" s="118"/>
      <c r="C23" s="34">
        <v>81000000</v>
      </c>
      <c r="D23" s="34">
        <v>133000000</v>
      </c>
      <c r="E23" s="34">
        <v>334000000</v>
      </c>
      <c r="F23" s="34">
        <v>179000000</v>
      </c>
      <c r="G23" s="35"/>
      <c r="H23" s="34">
        <v>-102000000</v>
      </c>
      <c r="I23" s="15"/>
    </row>
    <row r="24" spans="1:9" ht="18" customHeight="1" x14ac:dyDescent="0.25">
      <c r="A24" s="121" t="s">
        <v>223</v>
      </c>
      <c r="B24" s="118"/>
      <c r="C24" s="34">
        <v>-25000000</v>
      </c>
      <c r="D24" s="34">
        <v>-8000000</v>
      </c>
      <c r="E24" s="34">
        <v>21000000</v>
      </c>
      <c r="F24" s="34">
        <v>-22000000</v>
      </c>
      <c r="G24" s="35"/>
      <c r="H24" s="34">
        <v>14000000</v>
      </c>
      <c r="I24" s="15"/>
    </row>
    <row r="25" spans="1:9" ht="18" customHeight="1" x14ac:dyDescent="0.25">
      <c r="A25" s="38" t="s">
        <v>118</v>
      </c>
      <c r="B25" s="118"/>
      <c r="C25" s="37">
        <v>-31000000</v>
      </c>
      <c r="D25" s="37">
        <v>-4000000</v>
      </c>
      <c r="E25" s="37">
        <v>-134000000</v>
      </c>
      <c r="F25" s="34">
        <v>-155000000</v>
      </c>
      <c r="G25" s="35"/>
      <c r="H25" s="71">
        <v>-154012579.50999999</v>
      </c>
      <c r="I25" s="15"/>
    </row>
    <row r="26" spans="1:9" ht="18" customHeight="1" x14ac:dyDescent="0.25">
      <c r="A26" s="122" t="s">
        <v>119</v>
      </c>
      <c r="B26" s="118"/>
      <c r="C26" s="123">
        <f>C8+SUM(C10:C25)</f>
        <v>649000000</v>
      </c>
      <c r="D26" s="123">
        <f>D8+SUM(D10:D25)</f>
        <v>1416000000</v>
      </c>
      <c r="E26" s="123">
        <f>E8+SUM(E10:E25)</f>
        <v>2379000000</v>
      </c>
      <c r="F26" s="123">
        <f>F8+SUM(F10:F25)</f>
        <v>3234000000</v>
      </c>
      <c r="G26" s="15"/>
      <c r="H26" s="124">
        <f>H8+SUM(H10:H25)</f>
        <v>514987420.49000001</v>
      </c>
      <c r="I26" s="15"/>
    </row>
    <row r="27" spans="1:9" ht="15" customHeight="1" x14ac:dyDescent="0.25">
      <c r="A27" s="41"/>
      <c r="B27" s="15"/>
      <c r="C27" s="17"/>
      <c r="D27" s="17"/>
      <c r="E27" s="17"/>
      <c r="F27" s="17"/>
      <c r="G27" s="15"/>
      <c r="H27" s="125"/>
      <c r="I27" s="15"/>
    </row>
    <row r="28" spans="1:9" ht="18" customHeight="1" x14ac:dyDescent="0.25">
      <c r="A28" s="28" t="s">
        <v>120</v>
      </c>
      <c r="B28" s="15"/>
      <c r="C28" s="26"/>
      <c r="D28" s="26"/>
      <c r="E28" s="26"/>
      <c r="F28" s="26"/>
      <c r="G28" s="35"/>
      <c r="H28" s="75"/>
      <c r="I28" s="15"/>
    </row>
    <row r="29" spans="1:9" ht="18" customHeight="1" x14ac:dyDescent="0.25">
      <c r="A29" s="48" t="s">
        <v>121</v>
      </c>
      <c r="B29" s="118"/>
      <c r="C29" s="34">
        <v>-662000000</v>
      </c>
      <c r="D29" s="34">
        <v>-1300000000</v>
      </c>
      <c r="E29" s="34">
        <v>-2069000000</v>
      </c>
      <c r="F29" s="34">
        <v>-2753000000</v>
      </c>
      <c r="G29" s="35"/>
      <c r="H29" s="34">
        <v>-615000000</v>
      </c>
      <c r="I29" s="15"/>
    </row>
    <row r="30" spans="1:9" ht="18" customHeight="1" x14ac:dyDescent="0.25">
      <c r="A30" s="48" t="s">
        <v>122</v>
      </c>
      <c r="B30" s="118"/>
      <c r="C30" s="34">
        <v>-72000000</v>
      </c>
      <c r="D30" s="34">
        <v>-129000000</v>
      </c>
      <c r="E30" s="34">
        <v>-135000000</v>
      </c>
      <c r="F30" s="34">
        <v>-26000000</v>
      </c>
      <c r="G30" s="35"/>
      <c r="H30" s="34">
        <v>14000000</v>
      </c>
      <c r="I30" s="15"/>
    </row>
    <row r="31" spans="1:9" ht="18" customHeight="1" x14ac:dyDescent="0.25">
      <c r="A31" s="48" t="s">
        <v>123</v>
      </c>
      <c r="B31" s="118"/>
      <c r="C31" s="34">
        <v>-4000000</v>
      </c>
      <c r="D31" s="34">
        <v>-25000000</v>
      </c>
      <c r="E31" s="34">
        <v>-25000000</v>
      </c>
      <c r="F31" s="34">
        <v>-25000000</v>
      </c>
      <c r="G31" s="35"/>
      <c r="H31" s="34">
        <v>0</v>
      </c>
      <c r="I31" s="15"/>
    </row>
    <row r="32" spans="1:9" ht="18" customHeight="1" x14ac:dyDescent="0.25">
      <c r="A32" s="48" t="s">
        <v>124</v>
      </c>
      <c r="B32" s="118"/>
      <c r="C32" s="34">
        <v>1180000000</v>
      </c>
      <c r="D32" s="34">
        <v>1183000000</v>
      </c>
      <c r="E32" s="34">
        <v>1249000000</v>
      </c>
      <c r="F32" s="34">
        <v>1264000000</v>
      </c>
      <c r="G32" s="35"/>
      <c r="H32" s="34">
        <v>13000000</v>
      </c>
      <c r="I32" s="15"/>
    </row>
    <row r="33" spans="1:9" ht="18" customHeight="1" x14ac:dyDescent="0.25">
      <c r="A33" s="48" t="s">
        <v>125</v>
      </c>
      <c r="B33" s="118"/>
      <c r="C33" s="34">
        <v>9000000</v>
      </c>
      <c r="D33" s="34">
        <v>32000000</v>
      </c>
      <c r="E33" s="34">
        <v>48000000</v>
      </c>
      <c r="F33" s="34">
        <v>57000000</v>
      </c>
      <c r="G33" s="35"/>
      <c r="H33" s="34">
        <v>12000000</v>
      </c>
      <c r="I33" s="15"/>
    </row>
    <row r="34" spans="1:9" ht="18" customHeight="1" x14ac:dyDescent="0.25">
      <c r="A34" s="48" t="s">
        <v>126</v>
      </c>
      <c r="B34" s="118"/>
      <c r="C34" s="34">
        <v>-2000000</v>
      </c>
      <c r="D34" s="34">
        <v>7000000</v>
      </c>
      <c r="E34" s="34">
        <v>11000000</v>
      </c>
      <c r="F34" s="34">
        <v>13000000</v>
      </c>
      <c r="G34" s="35"/>
      <c r="H34" s="37">
        <v>12000000</v>
      </c>
      <c r="I34" s="15"/>
    </row>
    <row r="35" spans="1:9" ht="18" customHeight="1" x14ac:dyDescent="0.25">
      <c r="A35" s="122" t="s">
        <v>127</v>
      </c>
      <c r="B35" s="118"/>
      <c r="C35" s="123">
        <f>SUM(C29:C34)</f>
        <v>449000000</v>
      </c>
      <c r="D35" s="123">
        <f>SUM(D29:D34)</f>
        <v>-232000000</v>
      </c>
      <c r="E35" s="123">
        <f>SUM(E29:E34)</f>
        <v>-921000000</v>
      </c>
      <c r="F35" s="123">
        <f>SUM(F29:F34)</f>
        <v>-1470000000</v>
      </c>
      <c r="G35" s="15"/>
      <c r="H35" s="123">
        <f>SUM(H29:H34)</f>
        <v>-564000000</v>
      </c>
      <c r="I35" s="15"/>
    </row>
    <row r="36" spans="1:9" ht="15" customHeight="1" x14ac:dyDescent="0.25">
      <c r="A36" s="41"/>
      <c r="B36" s="15"/>
      <c r="C36" s="17"/>
      <c r="D36" s="17"/>
      <c r="E36" s="17"/>
      <c r="F36" s="17"/>
      <c r="G36" s="15"/>
      <c r="H36" s="125"/>
      <c r="I36" s="15"/>
    </row>
    <row r="37" spans="1:9" ht="18" customHeight="1" x14ac:dyDescent="0.25">
      <c r="A37" s="28" t="s">
        <v>128</v>
      </c>
      <c r="B37" s="15"/>
      <c r="C37" s="26"/>
      <c r="D37" s="26"/>
      <c r="E37" s="26"/>
      <c r="F37" s="26"/>
      <c r="G37" s="35"/>
      <c r="H37" s="75"/>
      <c r="I37" s="15"/>
    </row>
    <row r="38" spans="1:9" ht="18" customHeight="1" x14ac:dyDescent="0.25">
      <c r="A38" s="48" t="s">
        <v>129</v>
      </c>
      <c r="B38" s="118"/>
      <c r="C38" s="34">
        <v>-9000000</v>
      </c>
      <c r="D38" s="34">
        <v>-11000000</v>
      </c>
      <c r="E38" s="34">
        <v>-349000000</v>
      </c>
      <c r="F38" s="34">
        <v>-713000000</v>
      </c>
      <c r="G38" s="35"/>
      <c r="H38" s="34">
        <v>-30000000</v>
      </c>
      <c r="I38" s="126"/>
    </row>
    <row r="39" spans="1:9" ht="18" customHeight="1" x14ac:dyDescent="0.25">
      <c r="A39" s="48" t="s">
        <v>130</v>
      </c>
      <c r="B39" s="118"/>
      <c r="C39" s="34">
        <v>-42000000</v>
      </c>
      <c r="D39" s="34">
        <v>-85000000</v>
      </c>
      <c r="E39" s="34">
        <v>-128000000</v>
      </c>
      <c r="F39" s="34">
        <v>-169000000</v>
      </c>
      <c r="G39" s="35"/>
      <c r="H39" s="34">
        <v>-41000000</v>
      </c>
      <c r="I39" s="15"/>
    </row>
    <row r="40" spans="1:9" ht="18" customHeight="1" x14ac:dyDescent="0.25">
      <c r="A40" s="48" t="s">
        <v>131</v>
      </c>
      <c r="B40" s="118"/>
      <c r="C40" s="37">
        <v>2000000</v>
      </c>
      <c r="D40" s="37">
        <v>18000000</v>
      </c>
      <c r="E40" s="37">
        <v>22000000</v>
      </c>
      <c r="F40" s="37">
        <v>23000000</v>
      </c>
      <c r="G40" s="35"/>
      <c r="H40" s="37">
        <v>-1000000</v>
      </c>
      <c r="I40" s="15"/>
    </row>
    <row r="41" spans="1:9" ht="18" customHeight="1" x14ac:dyDescent="0.25">
      <c r="A41" s="122" t="s">
        <v>132</v>
      </c>
      <c r="B41" s="118"/>
      <c r="C41" s="127">
        <f>SUM(C38:C40)</f>
        <v>-49000000</v>
      </c>
      <c r="D41" s="127">
        <f>SUM(D38:D40)</f>
        <v>-78000000</v>
      </c>
      <c r="E41" s="127">
        <f>SUM(E38:E40)</f>
        <v>-455000000</v>
      </c>
      <c r="F41" s="123">
        <f>SUM(F38:F40)</f>
        <v>-859000000</v>
      </c>
      <c r="G41" s="128"/>
      <c r="H41" s="127">
        <f>SUM(H38:H40)</f>
        <v>-72000000</v>
      </c>
      <c r="I41" s="15"/>
    </row>
    <row r="42" spans="1:9" ht="15" customHeight="1" x14ac:dyDescent="0.25">
      <c r="A42" s="129"/>
      <c r="B42" s="118"/>
      <c r="C42" s="130"/>
      <c r="D42" s="130"/>
      <c r="E42" s="130"/>
      <c r="F42" s="130"/>
      <c r="G42" s="35"/>
      <c r="H42" s="130"/>
      <c r="I42" s="15"/>
    </row>
    <row r="43" spans="1:9" ht="15" customHeight="1" x14ac:dyDescent="0.25">
      <c r="A43" s="129"/>
      <c r="B43" s="118"/>
      <c r="C43" s="119"/>
      <c r="D43" s="119"/>
      <c r="E43" s="119"/>
      <c r="F43" s="119"/>
      <c r="G43" s="35"/>
      <c r="H43" s="119"/>
      <c r="I43" s="15"/>
    </row>
    <row r="44" spans="1:9" ht="18" customHeight="1" x14ac:dyDescent="0.25">
      <c r="A44" s="28" t="s">
        <v>133</v>
      </c>
      <c r="B44" s="118"/>
      <c r="C44" s="34">
        <v>1000000</v>
      </c>
      <c r="D44" s="34">
        <v>-2000000</v>
      </c>
      <c r="E44" s="34">
        <v>-2000000</v>
      </c>
      <c r="F44" s="34">
        <v>-2000000</v>
      </c>
      <c r="G44" s="35"/>
      <c r="H44" s="34">
        <v>1000000</v>
      </c>
      <c r="I44" s="15"/>
    </row>
    <row r="45" spans="1:9" ht="18" customHeight="1" x14ac:dyDescent="0.25">
      <c r="A45" s="28" t="s">
        <v>134</v>
      </c>
      <c r="B45" s="118"/>
      <c r="C45" s="34">
        <v>1050000000</v>
      </c>
      <c r="D45" s="34">
        <v>1104000000</v>
      </c>
      <c r="E45" s="34">
        <v>1001000000</v>
      </c>
      <c r="F45" s="34">
        <f>F26+F35+F41+F44</f>
        <v>903000000</v>
      </c>
      <c r="G45" s="118"/>
      <c r="H45" s="34">
        <v>-120000000</v>
      </c>
      <c r="I45" s="15"/>
    </row>
    <row r="46" spans="1:9" ht="18" customHeight="1" x14ac:dyDescent="0.25">
      <c r="A46" s="28" t="s">
        <v>135</v>
      </c>
      <c r="B46" s="118"/>
      <c r="C46" s="34">
        <v>0</v>
      </c>
      <c r="D46" s="34">
        <v>0</v>
      </c>
      <c r="E46" s="34">
        <v>0</v>
      </c>
      <c r="F46" s="34">
        <v>-4000000</v>
      </c>
      <c r="G46" s="118"/>
      <c r="H46" s="250">
        <v>0</v>
      </c>
      <c r="I46" s="15"/>
    </row>
    <row r="47" spans="1:9" ht="18" customHeight="1" x14ac:dyDescent="0.25">
      <c r="A47" s="28" t="s">
        <v>136</v>
      </c>
      <c r="B47" s="118"/>
      <c r="C47" s="37">
        <v>563000000</v>
      </c>
      <c r="D47" s="37">
        <v>563000000</v>
      </c>
      <c r="E47" s="37">
        <v>563000000</v>
      </c>
      <c r="F47" s="37">
        <v>563000000</v>
      </c>
      <c r="G47" s="59"/>
      <c r="H47" s="131">
        <v>1462000000</v>
      </c>
      <c r="I47" s="15"/>
    </row>
    <row r="48" spans="1:9" ht="18" customHeight="1" x14ac:dyDescent="0.25">
      <c r="A48" s="105" t="s">
        <v>137</v>
      </c>
      <c r="B48" s="118"/>
      <c r="C48" s="101">
        <v>1613000000</v>
      </c>
      <c r="D48" s="101">
        <v>1667000000</v>
      </c>
      <c r="E48" s="101">
        <v>1564000000</v>
      </c>
      <c r="F48" s="101">
        <f>SUM(F45:F47)</f>
        <v>1462000000</v>
      </c>
      <c r="G48" s="32"/>
      <c r="H48" s="132">
        <f>SUM(H45:H47)</f>
        <v>1342000000</v>
      </c>
      <c r="I48" s="15"/>
    </row>
    <row r="49" spans="1:9" ht="14.1" customHeight="1" x14ac:dyDescent="0.25">
      <c r="A49" s="15"/>
      <c r="B49" s="118"/>
      <c r="C49" s="118"/>
      <c r="D49" s="118"/>
      <c r="E49" s="118"/>
      <c r="F49" s="118"/>
      <c r="G49" s="86"/>
      <c r="H49" s="118"/>
      <c r="I49" s="15"/>
    </row>
    <row r="50" spans="1:9" ht="15" customHeight="1" x14ac:dyDescent="0.2">
      <c r="A50" s="271" t="s">
        <v>251</v>
      </c>
      <c r="B50" s="261"/>
      <c r="C50" s="261"/>
      <c r="D50" s="261"/>
      <c r="E50" s="261"/>
      <c r="F50" s="261"/>
      <c r="G50" s="261"/>
      <c r="H50" s="261"/>
    </row>
  </sheetData>
  <mergeCells count="3">
    <mergeCell ref="A1:H1"/>
    <mergeCell ref="A2:H2"/>
    <mergeCell ref="A50:H50"/>
  </mergeCells>
  <pageMargins left="0.7" right="0.7" top="0.75" bottom="0.75" header="0.3" footer="0.3"/>
  <pageSetup scale="56" orientation="landscape" r:id="rId1"/>
  <ignoredErrors>
    <ignoredError sqref="C5:F5 H5" numberStoredAsText="1"/>
    <ignoredError sqref="H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zoomScaleSheetLayoutView="100" workbookViewId="0">
      <selection activeCell="A11" sqref="A11"/>
    </sheetView>
  </sheetViews>
  <sheetFormatPr defaultColWidth="21.5" defaultRowHeight="12.75" x14ac:dyDescent="0.2"/>
  <cols>
    <col min="1" max="1" width="115.5" customWidth="1"/>
    <col min="2" max="2" width="4.33203125" customWidth="1"/>
    <col min="3" max="7" width="19.83203125" customWidth="1"/>
    <col min="8" max="8" width="5.33203125" customWidth="1"/>
    <col min="9" max="9" width="19.83203125" customWidth="1"/>
    <col min="10" max="10" width="12.1640625" customWidth="1"/>
    <col min="11" max="11" width="19.83203125" customWidth="1"/>
    <col min="12" max="12" width="12.5" customWidth="1"/>
  </cols>
  <sheetData>
    <row r="1" spans="1:12" ht="17.100000000000001" customHeight="1" x14ac:dyDescent="0.3">
      <c r="A1" s="265" t="s">
        <v>7</v>
      </c>
      <c r="B1" s="272"/>
      <c r="C1" s="261"/>
      <c r="D1" s="261"/>
      <c r="E1" s="261"/>
      <c r="F1" s="261"/>
      <c r="G1" s="261"/>
      <c r="H1" s="261"/>
      <c r="I1" s="266"/>
      <c r="J1" s="14"/>
    </row>
    <row r="2" spans="1:12" ht="17.100000000000001" customHeight="1" x14ac:dyDescent="0.3">
      <c r="A2" s="265" t="s">
        <v>22</v>
      </c>
      <c r="B2" s="272"/>
      <c r="C2" s="261"/>
      <c r="D2" s="261"/>
      <c r="E2" s="261"/>
      <c r="F2" s="261"/>
      <c r="G2" s="261"/>
      <c r="H2" s="261"/>
      <c r="I2" s="266"/>
      <c r="J2" s="14"/>
    </row>
    <row r="3" spans="1:12" ht="17.100000000000001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6"/>
      <c r="K3" s="16"/>
      <c r="L3" s="16"/>
    </row>
    <row r="4" spans="1:12" ht="17.100000000000001" customHeight="1" x14ac:dyDescent="0.25">
      <c r="A4" s="17"/>
      <c r="B4" s="15"/>
      <c r="C4" s="18" t="s">
        <v>23</v>
      </c>
      <c r="D4" s="18" t="s">
        <v>24</v>
      </c>
      <c r="E4" s="18" t="s">
        <v>25</v>
      </c>
      <c r="F4" s="18" t="s">
        <v>26</v>
      </c>
      <c r="G4" s="19" t="s">
        <v>27</v>
      </c>
      <c r="H4" s="20"/>
      <c r="I4" s="19" t="s">
        <v>23</v>
      </c>
    </row>
    <row r="5" spans="1:12" ht="17.100000000000001" customHeight="1" x14ac:dyDescent="0.25">
      <c r="A5" s="21" t="s">
        <v>138</v>
      </c>
      <c r="B5" s="15"/>
      <c r="C5" s="23" t="s">
        <v>30</v>
      </c>
      <c r="D5" s="23" t="s">
        <v>30</v>
      </c>
      <c r="E5" s="23" t="s">
        <v>30</v>
      </c>
      <c r="F5" s="23" t="s">
        <v>30</v>
      </c>
      <c r="G5" s="24" t="s">
        <v>30</v>
      </c>
      <c r="H5" s="25" t="s">
        <v>29</v>
      </c>
      <c r="I5" s="24" t="s">
        <v>31</v>
      </c>
    </row>
    <row r="6" spans="1:12" ht="17.100000000000001" customHeight="1" x14ac:dyDescent="0.25">
      <c r="A6" s="41"/>
      <c r="B6" s="15"/>
      <c r="C6" s="27"/>
      <c r="D6" s="27"/>
      <c r="E6" s="26"/>
      <c r="F6" s="133"/>
      <c r="G6" s="134"/>
      <c r="H6" s="15"/>
      <c r="I6" s="26"/>
    </row>
    <row r="7" spans="1:12" ht="17.100000000000001" customHeight="1" x14ac:dyDescent="0.25">
      <c r="A7" s="28" t="s">
        <v>252</v>
      </c>
      <c r="B7" s="15"/>
      <c r="C7" s="135"/>
      <c r="D7" s="135"/>
      <c r="E7" s="136"/>
      <c r="F7" s="137"/>
      <c r="G7" s="137"/>
      <c r="H7" s="32"/>
      <c r="I7" s="136"/>
      <c r="K7" s="138"/>
    </row>
    <row r="8" spans="1:12" ht="17.100000000000001" customHeight="1" x14ac:dyDescent="0.25">
      <c r="A8" s="29" t="s">
        <v>139</v>
      </c>
      <c r="B8" s="15"/>
      <c r="C8" s="30">
        <v>128000000</v>
      </c>
      <c r="D8" s="30">
        <v>123000000</v>
      </c>
      <c r="E8" s="31">
        <v>203000000</v>
      </c>
      <c r="F8" s="94">
        <v>133000000</v>
      </c>
      <c r="G8" s="94">
        <f>SUM(C8:F8)</f>
        <v>587000000</v>
      </c>
      <c r="H8" s="32"/>
      <c r="I8" s="31">
        <v>130000000</v>
      </c>
      <c r="K8" s="138"/>
    </row>
    <row r="9" spans="1:12" ht="17.100000000000001" customHeight="1" x14ac:dyDescent="0.25">
      <c r="A9" s="29" t="s">
        <v>140</v>
      </c>
      <c r="B9" s="15"/>
      <c r="C9" s="36">
        <v>302000000</v>
      </c>
      <c r="D9" s="36">
        <v>168000000</v>
      </c>
      <c r="E9" s="37">
        <v>146000000</v>
      </c>
      <c r="F9" s="57">
        <v>129000000</v>
      </c>
      <c r="G9" s="57">
        <f>SUM(C9:F9)</f>
        <v>745000000</v>
      </c>
      <c r="H9" s="35"/>
      <c r="I9" s="37">
        <v>50000000</v>
      </c>
      <c r="K9" s="138"/>
    </row>
    <row r="10" spans="1:12" ht="17.100000000000001" customHeight="1" x14ac:dyDescent="0.25">
      <c r="A10" s="122" t="s">
        <v>252</v>
      </c>
      <c r="B10" s="15"/>
      <c r="C10" s="33">
        <f>SUM(C8:C9)</f>
        <v>430000000</v>
      </c>
      <c r="D10" s="33">
        <f>SUM(D8:D9)</f>
        <v>291000000</v>
      </c>
      <c r="E10" s="34">
        <f>SUM(E8:E9)</f>
        <v>349000000</v>
      </c>
      <c r="F10" s="55">
        <f>SUM(F8:F9)</f>
        <v>262000000</v>
      </c>
      <c r="G10" s="55">
        <f>SUM(G8:G9)</f>
        <v>1332000000</v>
      </c>
      <c r="H10" s="35"/>
      <c r="I10" s="47">
        <f>SUM(I8:I9)</f>
        <v>180000000</v>
      </c>
      <c r="K10" s="138"/>
    </row>
    <row r="11" spans="1:12" ht="17.100000000000001" customHeight="1" x14ac:dyDescent="0.25">
      <c r="A11" s="41"/>
      <c r="B11" s="15"/>
      <c r="C11" s="42"/>
      <c r="D11" s="42"/>
      <c r="E11" s="43"/>
      <c r="F11" s="54"/>
      <c r="G11" s="139"/>
      <c r="H11" s="44"/>
      <c r="I11" s="45"/>
    </row>
    <row r="12" spans="1:12" ht="17.100000000000001" customHeight="1" x14ac:dyDescent="0.25">
      <c r="A12" s="48" t="s">
        <v>141</v>
      </c>
      <c r="B12" s="15"/>
      <c r="C12" s="27"/>
      <c r="D12" s="27"/>
      <c r="E12" s="26"/>
      <c r="F12" s="133"/>
      <c r="G12" s="139"/>
      <c r="H12" s="15"/>
      <c r="I12" s="75"/>
    </row>
    <row r="13" spans="1:12" ht="17.100000000000001" customHeight="1" x14ac:dyDescent="0.25">
      <c r="A13" s="29" t="s">
        <v>49</v>
      </c>
      <c r="B13" s="15"/>
      <c r="C13" s="33">
        <v>-45000000</v>
      </c>
      <c r="D13" s="33">
        <v>-65000000</v>
      </c>
      <c r="E13" s="34">
        <v>-58000000</v>
      </c>
      <c r="F13" s="55">
        <v>-58000000</v>
      </c>
      <c r="G13" s="34">
        <f>SUM(C13:F13)</f>
        <v>-226000000</v>
      </c>
      <c r="H13" s="35"/>
      <c r="I13" s="34">
        <v>-49000000</v>
      </c>
    </row>
    <row r="14" spans="1:12" ht="17.100000000000001" customHeight="1" x14ac:dyDescent="0.25">
      <c r="A14" s="29" t="s">
        <v>142</v>
      </c>
      <c r="B14" s="15"/>
      <c r="C14" s="33">
        <v>-1000000</v>
      </c>
      <c r="D14" s="33">
        <v>0</v>
      </c>
      <c r="E14" s="34">
        <v>-1000000</v>
      </c>
      <c r="F14" s="55">
        <v>0</v>
      </c>
      <c r="G14" s="34">
        <f>SUM(C14:F14)</f>
        <v>-2000000</v>
      </c>
      <c r="H14" s="35"/>
      <c r="I14" s="34">
        <v>3000000</v>
      </c>
    </row>
    <row r="15" spans="1:12" ht="17.100000000000001" customHeight="1" x14ac:dyDescent="0.25">
      <c r="A15" s="29" t="s">
        <v>143</v>
      </c>
      <c r="B15" s="15"/>
      <c r="C15" s="33">
        <v>-55000000</v>
      </c>
      <c r="D15" s="33">
        <v>-61000000</v>
      </c>
      <c r="E15" s="34">
        <v>-57000000</v>
      </c>
      <c r="F15" s="55">
        <v>-43000000</v>
      </c>
      <c r="G15" s="34">
        <f>SUM(C15:F15)</f>
        <v>-216000000</v>
      </c>
      <c r="H15" s="35"/>
      <c r="I15" s="34">
        <v>-57000000</v>
      </c>
    </row>
    <row r="16" spans="1:12" ht="17.100000000000001" customHeight="1" x14ac:dyDescent="0.25">
      <c r="A16" s="29" t="s">
        <v>144</v>
      </c>
      <c r="B16" s="15"/>
      <c r="C16" s="33">
        <v>-7000000</v>
      </c>
      <c r="D16" s="33">
        <v>-2000000</v>
      </c>
      <c r="E16" s="34">
        <v>-6000000</v>
      </c>
      <c r="F16" s="55">
        <v>-11000000</v>
      </c>
      <c r="G16" s="34">
        <f>SUM(C16:F16)</f>
        <v>-26000000</v>
      </c>
      <c r="H16" s="35"/>
      <c r="I16" s="34">
        <v>39000000</v>
      </c>
    </row>
    <row r="17" spans="1:12" ht="17.100000000000001" customHeight="1" x14ac:dyDescent="0.25">
      <c r="A17" s="96"/>
      <c r="B17" s="15"/>
      <c r="C17" s="56"/>
      <c r="D17" s="56"/>
      <c r="E17" s="120"/>
      <c r="F17" s="140"/>
      <c r="G17" s="120"/>
      <c r="H17" s="35"/>
      <c r="I17" s="141"/>
    </row>
    <row r="18" spans="1:12" ht="17.100000000000001" customHeight="1" x14ac:dyDescent="0.25">
      <c r="A18" s="48" t="s">
        <v>145</v>
      </c>
      <c r="B18" s="15"/>
      <c r="C18" s="42"/>
      <c r="D18" s="42"/>
      <c r="E18" s="43"/>
      <c r="F18" s="54"/>
      <c r="G18" s="43"/>
      <c r="H18" s="15"/>
      <c r="I18" s="45"/>
    </row>
    <row r="19" spans="1:12" ht="17.100000000000001" customHeight="1" x14ac:dyDescent="0.25">
      <c r="A19" s="29" t="s">
        <v>146</v>
      </c>
      <c r="B19" s="15"/>
      <c r="C19" s="33">
        <v>257000000</v>
      </c>
      <c r="D19" s="33">
        <v>50000000</v>
      </c>
      <c r="E19" s="34">
        <v>16000000</v>
      </c>
      <c r="F19" s="55">
        <v>-4000000</v>
      </c>
      <c r="G19" s="34">
        <f t="shared" ref="G19:G25" si="0">SUM(C19:F19)</f>
        <v>319000000</v>
      </c>
      <c r="H19" s="35"/>
      <c r="I19" s="34">
        <v>42000000</v>
      </c>
    </row>
    <row r="20" spans="1:12" ht="17.100000000000001" customHeight="1" x14ac:dyDescent="0.25">
      <c r="A20" s="29" t="s">
        <v>147</v>
      </c>
      <c r="B20" s="15"/>
      <c r="C20" s="33">
        <v>-8000000</v>
      </c>
      <c r="D20" s="33">
        <v>-34000000</v>
      </c>
      <c r="E20" s="34">
        <v>-8000000</v>
      </c>
      <c r="F20" s="55">
        <v>-25000000</v>
      </c>
      <c r="G20" s="34">
        <f t="shared" si="0"/>
        <v>-75000000</v>
      </c>
      <c r="H20" s="35"/>
      <c r="I20" s="34">
        <v>-6000000</v>
      </c>
    </row>
    <row r="21" spans="1:12" ht="17.100000000000001" customHeight="1" x14ac:dyDescent="0.25">
      <c r="A21" s="29" t="s">
        <v>148</v>
      </c>
      <c r="B21" s="15"/>
      <c r="C21" s="33">
        <v>0</v>
      </c>
      <c r="D21" s="33">
        <v>0</v>
      </c>
      <c r="E21" s="34">
        <v>0</v>
      </c>
      <c r="F21" s="55">
        <v>-40000000</v>
      </c>
      <c r="G21" s="34">
        <f t="shared" si="0"/>
        <v>-40000000</v>
      </c>
      <c r="H21" s="35"/>
      <c r="I21" s="34">
        <v>0</v>
      </c>
    </row>
    <row r="22" spans="1:12" ht="17.100000000000001" customHeight="1" x14ac:dyDescent="0.25">
      <c r="A22" s="29" t="s">
        <v>149</v>
      </c>
      <c r="B22" s="15"/>
      <c r="C22" s="33">
        <v>-4000000</v>
      </c>
      <c r="D22" s="33">
        <v>-2000000</v>
      </c>
      <c r="E22" s="34">
        <v>-10000000</v>
      </c>
      <c r="F22" s="55">
        <v>-5000000</v>
      </c>
      <c r="G22" s="34">
        <f t="shared" si="0"/>
        <v>-21000000</v>
      </c>
      <c r="H22" s="35"/>
      <c r="I22" s="34">
        <v>0</v>
      </c>
    </row>
    <row r="23" spans="1:12" ht="17.100000000000001" customHeight="1" x14ac:dyDescent="0.25">
      <c r="A23" s="29" t="s">
        <v>150</v>
      </c>
      <c r="B23" s="15"/>
      <c r="C23" s="33">
        <v>-43000000</v>
      </c>
      <c r="D23" s="33">
        <v>-45000000</v>
      </c>
      <c r="E23" s="34">
        <v>19000000</v>
      </c>
      <c r="F23" s="55">
        <v>336000000</v>
      </c>
      <c r="G23" s="34">
        <f t="shared" si="0"/>
        <v>267000000</v>
      </c>
      <c r="H23" s="35"/>
      <c r="I23" s="34">
        <v>-113000000</v>
      </c>
      <c r="K23" s="142"/>
    </row>
    <row r="24" spans="1:12" ht="17.100000000000001" customHeight="1" x14ac:dyDescent="0.25">
      <c r="A24" s="29" t="s">
        <v>151</v>
      </c>
      <c r="B24" s="15"/>
      <c r="C24" s="33">
        <v>0</v>
      </c>
      <c r="D24" s="33">
        <v>8000000</v>
      </c>
      <c r="E24" s="34">
        <v>113000000</v>
      </c>
      <c r="F24" s="55">
        <v>0</v>
      </c>
      <c r="G24" s="34">
        <f t="shared" si="0"/>
        <v>121000000</v>
      </c>
      <c r="H24" s="35"/>
      <c r="I24" s="34">
        <v>0</v>
      </c>
    </row>
    <row r="25" spans="1:12" ht="17.100000000000001" customHeight="1" x14ac:dyDescent="0.25">
      <c r="A25" s="29" t="s">
        <v>152</v>
      </c>
      <c r="B25" s="15"/>
      <c r="C25" s="36">
        <v>0</v>
      </c>
      <c r="D25" s="36">
        <v>0</v>
      </c>
      <c r="E25" s="37">
        <v>0</v>
      </c>
      <c r="F25" s="57">
        <v>-6000000</v>
      </c>
      <c r="G25" s="37">
        <f t="shared" si="0"/>
        <v>-6000000</v>
      </c>
      <c r="H25" s="35"/>
      <c r="I25" s="37">
        <v>-12000000</v>
      </c>
    </row>
    <row r="26" spans="1:12" ht="17.100000000000001" customHeight="1" x14ac:dyDescent="0.25">
      <c r="A26" s="143" t="s">
        <v>51</v>
      </c>
      <c r="B26" s="15"/>
      <c r="C26" s="144">
        <f>SUM(C10:C25)</f>
        <v>524000000</v>
      </c>
      <c r="D26" s="145">
        <f>SUM(D10:D25)</f>
        <v>140000000</v>
      </c>
      <c r="E26" s="106">
        <f>SUM(E10:E25)</f>
        <v>357000000</v>
      </c>
      <c r="F26" s="145">
        <f>SUM(F10:F25)</f>
        <v>406000000</v>
      </c>
      <c r="G26" s="101">
        <f>SUM(G10:G25)</f>
        <v>1427000000</v>
      </c>
      <c r="H26" s="35"/>
      <c r="I26" s="106">
        <f>SUM(I10:I25)</f>
        <v>27000000</v>
      </c>
    </row>
    <row r="27" spans="1:12" ht="17.100000000000001" customHeight="1" x14ac:dyDescent="0.25">
      <c r="A27" s="146"/>
      <c r="B27" s="15"/>
      <c r="C27" s="128"/>
      <c r="D27" s="128"/>
      <c r="E27" s="128"/>
      <c r="F27" s="128"/>
      <c r="G27" s="128"/>
      <c r="H27" s="128"/>
      <c r="I27" s="147"/>
      <c r="J27" s="148"/>
      <c r="K27" s="148"/>
      <c r="L27" s="148"/>
    </row>
    <row r="28" spans="1:12" ht="17.100000000000001" customHeight="1" x14ac:dyDescent="0.2"/>
    <row r="29" spans="1:12" ht="17.100000000000001" customHeight="1" x14ac:dyDescent="0.2"/>
    <row r="30" spans="1:12" ht="17.100000000000001" customHeight="1" x14ac:dyDescent="0.2"/>
  </sheetData>
  <mergeCells count="2">
    <mergeCell ref="A1:I1"/>
    <mergeCell ref="A2:I2"/>
  </mergeCells>
  <pageMargins left="0" right="0" top="0" bottom="0" header="0.3" footer="0.3"/>
  <pageSetup scale="62" orientation="landscape" r:id="rId1"/>
  <ignoredErrors>
    <ignoredError sqref="C5:I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zoomScaleSheetLayoutView="100" workbookViewId="0">
      <selection activeCell="G23" sqref="G23"/>
    </sheetView>
  </sheetViews>
  <sheetFormatPr defaultColWidth="21.5" defaultRowHeight="12.75" x14ac:dyDescent="0.2"/>
  <cols>
    <col min="1" max="1" width="115.5" customWidth="1"/>
    <col min="2" max="2" width="4.33203125" customWidth="1"/>
    <col min="3" max="7" width="19.83203125" customWidth="1"/>
    <col min="8" max="8" width="5.33203125" customWidth="1"/>
    <col min="9" max="9" width="19.83203125" customWidth="1"/>
    <col min="10" max="10" width="12.1640625" customWidth="1"/>
    <col min="11" max="11" width="19.83203125" customWidth="1"/>
    <col min="12" max="12" width="12.5" customWidth="1"/>
    <col min="13" max="13" width="12.1640625" customWidth="1"/>
  </cols>
  <sheetData>
    <row r="1" spans="1:13" ht="18.95" customHeight="1" x14ac:dyDescent="0.3">
      <c r="A1" s="273" t="s">
        <v>10</v>
      </c>
      <c r="B1" s="272"/>
      <c r="C1" s="272"/>
      <c r="D1" s="272"/>
      <c r="E1" s="272"/>
      <c r="F1" s="266"/>
      <c r="G1" s="266"/>
      <c r="H1" s="266"/>
      <c r="I1" s="266"/>
      <c r="J1" s="13"/>
      <c r="K1" s="15"/>
      <c r="L1" s="15"/>
      <c r="M1" s="13"/>
    </row>
    <row r="2" spans="1:13" ht="18.95" customHeight="1" x14ac:dyDescent="0.3">
      <c r="A2" s="265" t="s">
        <v>22</v>
      </c>
      <c r="B2" s="272"/>
      <c r="C2" s="272"/>
      <c r="D2" s="272"/>
      <c r="E2" s="272"/>
      <c r="F2" s="266"/>
      <c r="G2" s="266"/>
      <c r="H2" s="266"/>
      <c r="I2" s="266"/>
      <c r="J2" s="13"/>
      <c r="K2" s="15"/>
      <c r="L2" s="15"/>
      <c r="M2" s="13"/>
    </row>
    <row r="3" spans="1:13" ht="1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7.100000000000001" customHeight="1" x14ac:dyDescent="0.25">
      <c r="A4" s="17"/>
      <c r="B4" s="15"/>
      <c r="C4" s="19" t="s">
        <v>23</v>
      </c>
      <c r="D4" s="91" t="s">
        <v>24</v>
      </c>
      <c r="E4" s="91" t="s">
        <v>25</v>
      </c>
      <c r="F4" s="91" t="s">
        <v>26</v>
      </c>
      <c r="G4" s="91" t="s">
        <v>27</v>
      </c>
      <c r="H4" s="20"/>
      <c r="I4" s="19" t="s">
        <v>23</v>
      </c>
      <c r="J4" s="115"/>
      <c r="K4" s="15"/>
      <c r="L4" s="15"/>
      <c r="M4" s="15"/>
    </row>
    <row r="5" spans="1:13" ht="17.100000000000001" customHeight="1" x14ac:dyDescent="0.25">
      <c r="A5" s="21" t="s">
        <v>154</v>
      </c>
      <c r="B5" s="15"/>
      <c r="C5" s="24" t="s">
        <v>30</v>
      </c>
      <c r="D5" s="92" t="s">
        <v>30</v>
      </c>
      <c r="E5" s="92" t="s">
        <v>30</v>
      </c>
      <c r="F5" s="92" t="s">
        <v>30</v>
      </c>
      <c r="G5" s="92" t="s">
        <v>30</v>
      </c>
      <c r="H5" s="25" t="s">
        <v>29</v>
      </c>
      <c r="I5" s="24" t="s">
        <v>31</v>
      </c>
      <c r="J5" s="117" t="s">
        <v>29</v>
      </c>
      <c r="K5" s="15"/>
      <c r="L5" s="15"/>
      <c r="M5" s="15"/>
    </row>
    <row r="6" spans="1:13" ht="15" customHeight="1" x14ac:dyDescent="0.2">
      <c r="A6" s="26"/>
      <c r="B6" s="15"/>
      <c r="C6" s="26"/>
      <c r="D6" s="133"/>
      <c r="E6" s="133"/>
      <c r="F6" s="133"/>
      <c r="G6" s="133"/>
      <c r="H6" s="15"/>
      <c r="I6" s="26"/>
      <c r="J6" s="15"/>
      <c r="K6" s="15"/>
      <c r="L6" s="15"/>
      <c r="M6" s="15"/>
    </row>
    <row r="7" spans="1:13" ht="18" customHeight="1" x14ac:dyDescent="0.25">
      <c r="A7" s="48" t="s">
        <v>155</v>
      </c>
      <c r="B7" s="15"/>
      <c r="C7" s="31">
        <v>1125000000</v>
      </c>
      <c r="D7" s="94">
        <v>1221000000</v>
      </c>
      <c r="E7" s="94">
        <v>1347000000</v>
      </c>
      <c r="F7" s="94">
        <v>1193000000</v>
      </c>
      <c r="G7" s="31">
        <f>SUM(C7:F7)</f>
        <v>4886000000</v>
      </c>
      <c r="H7" s="32"/>
      <c r="I7" s="31">
        <v>1062000000</v>
      </c>
      <c r="J7" s="32"/>
      <c r="K7" s="15"/>
      <c r="L7" s="15"/>
      <c r="M7" s="15"/>
    </row>
    <row r="8" spans="1:13" ht="18" customHeight="1" x14ac:dyDescent="0.25">
      <c r="A8" s="48" t="s">
        <v>156</v>
      </c>
      <c r="B8" s="15"/>
      <c r="C8" s="34">
        <v>-59000000</v>
      </c>
      <c r="D8" s="34">
        <v>-107000000</v>
      </c>
      <c r="E8" s="34">
        <v>-89000000</v>
      </c>
      <c r="F8" s="34">
        <v>-26000000</v>
      </c>
      <c r="G8" s="34">
        <f>SUM(C8:F8)</f>
        <v>-281000000</v>
      </c>
      <c r="H8" s="15"/>
      <c r="I8" s="34">
        <v>22000000</v>
      </c>
      <c r="J8" s="32"/>
      <c r="K8" s="15"/>
      <c r="L8" s="15"/>
      <c r="M8" s="15"/>
    </row>
    <row r="9" spans="1:13" ht="18" customHeight="1" x14ac:dyDescent="0.25">
      <c r="A9" s="48" t="s">
        <v>157</v>
      </c>
      <c r="B9" s="15"/>
      <c r="C9" s="34">
        <v>3000000</v>
      </c>
      <c r="D9" s="34">
        <v>2000000</v>
      </c>
      <c r="E9" s="34">
        <v>2000000</v>
      </c>
      <c r="F9" s="34">
        <v>9000000</v>
      </c>
      <c r="G9" s="34">
        <f>SUM(C9:F9)</f>
        <v>16000000</v>
      </c>
      <c r="H9" s="15"/>
      <c r="I9" s="34">
        <v>1000000</v>
      </c>
      <c r="J9" s="32"/>
      <c r="K9" s="15"/>
      <c r="L9" s="15"/>
      <c r="M9" s="15"/>
    </row>
    <row r="10" spans="1:13" ht="15" customHeight="1" x14ac:dyDescent="0.25">
      <c r="A10" s="129"/>
      <c r="B10" s="15"/>
      <c r="C10" s="26"/>
      <c r="D10" s="26"/>
      <c r="E10" s="43"/>
      <c r="F10" s="26"/>
      <c r="G10" s="26"/>
      <c r="H10" s="15"/>
      <c r="I10" s="26"/>
      <c r="J10" s="32"/>
      <c r="K10" s="15"/>
      <c r="L10" s="15"/>
      <c r="M10" s="15"/>
    </row>
    <row r="11" spans="1:13" ht="18" customHeight="1" x14ac:dyDescent="0.25">
      <c r="A11" s="28" t="s">
        <v>158</v>
      </c>
      <c r="B11" s="15"/>
      <c r="C11" s="26"/>
      <c r="D11" s="133"/>
      <c r="E11" s="133"/>
      <c r="F11" s="133"/>
      <c r="G11" s="26"/>
      <c r="H11" s="15"/>
      <c r="I11" s="26"/>
      <c r="J11" s="32"/>
      <c r="K11" s="15"/>
      <c r="L11" s="15"/>
      <c r="M11" s="15"/>
    </row>
    <row r="12" spans="1:13" ht="18" customHeight="1" x14ac:dyDescent="0.25">
      <c r="A12" s="48" t="s">
        <v>159</v>
      </c>
      <c r="B12" s="15"/>
      <c r="C12" s="34">
        <v>151000000</v>
      </c>
      <c r="D12" s="34">
        <v>153000000</v>
      </c>
      <c r="E12" s="34">
        <v>172000000</v>
      </c>
      <c r="F12" s="34">
        <v>149000000</v>
      </c>
      <c r="G12" s="34">
        <f t="shared" ref="G12:G19" si="0">SUM(C12:F12)</f>
        <v>625000000</v>
      </c>
      <c r="H12" s="35"/>
      <c r="I12" s="34">
        <v>139000000</v>
      </c>
      <c r="J12" s="32"/>
      <c r="K12" s="15"/>
      <c r="L12" s="15"/>
      <c r="M12" s="15"/>
    </row>
    <row r="13" spans="1:13" ht="18" customHeight="1" x14ac:dyDescent="0.25">
      <c r="A13" s="48" t="s">
        <v>41</v>
      </c>
      <c r="B13" s="15"/>
      <c r="C13" s="34">
        <v>111000000</v>
      </c>
      <c r="D13" s="34">
        <v>117000000</v>
      </c>
      <c r="E13" s="34">
        <v>136000000</v>
      </c>
      <c r="F13" s="34">
        <v>135000000</v>
      </c>
      <c r="G13" s="34">
        <f t="shared" si="0"/>
        <v>499000000</v>
      </c>
      <c r="H13" s="35"/>
      <c r="I13" s="34">
        <v>140000000</v>
      </c>
      <c r="J13" s="32"/>
      <c r="K13" s="15"/>
      <c r="L13" s="15"/>
      <c r="M13" s="15"/>
    </row>
    <row r="14" spans="1:13" ht="18" customHeight="1" x14ac:dyDescent="0.25">
      <c r="A14" s="48" t="s">
        <v>42</v>
      </c>
      <c r="B14" s="15"/>
      <c r="C14" s="34">
        <v>51000000</v>
      </c>
      <c r="D14" s="34">
        <v>64000000</v>
      </c>
      <c r="E14" s="34">
        <v>55000000</v>
      </c>
      <c r="F14" s="34">
        <v>76000000</v>
      </c>
      <c r="G14" s="34">
        <f t="shared" si="0"/>
        <v>246000000</v>
      </c>
      <c r="H14" s="35"/>
      <c r="I14" s="34">
        <v>59000000</v>
      </c>
      <c r="J14" s="32"/>
      <c r="K14" s="15"/>
      <c r="L14" s="15"/>
      <c r="M14" s="15"/>
    </row>
    <row r="15" spans="1:13" ht="18" customHeight="1" x14ac:dyDescent="0.25">
      <c r="A15" s="48" t="s">
        <v>160</v>
      </c>
      <c r="B15" s="15"/>
      <c r="C15" s="34">
        <v>528000000</v>
      </c>
      <c r="D15" s="55">
        <v>556000000</v>
      </c>
      <c r="E15" s="55">
        <v>571000000</v>
      </c>
      <c r="F15" s="55">
        <v>562000000</v>
      </c>
      <c r="G15" s="34">
        <f t="shared" si="0"/>
        <v>2217000000</v>
      </c>
      <c r="H15" s="35"/>
      <c r="I15" s="34">
        <v>514000000</v>
      </c>
      <c r="J15" s="32"/>
      <c r="K15" s="15"/>
      <c r="L15" s="15"/>
      <c r="M15" s="15"/>
    </row>
    <row r="16" spans="1:13" ht="18" customHeight="1" x14ac:dyDescent="0.25">
      <c r="A16" s="48" t="s">
        <v>45</v>
      </c>
      <c r="B16" s="15"/>
      <c r="C16" s="34">
        <v>64000000</v>
      </c>
      <c r="D16" s="34">
        <v>68000000</v>
      </c>
      <c r="E16" s="34">
        <v>86000000</v>
      </c>
      <c r="F16" s="34">
        <v>83000000</v>
      </c>
      <c r="G16" s="34">
        <f t="shared" si="0"/>
        <v>301000000</v>
      </c>
      <c r="H16" s="15"/>
      <c r="I16" s="34">
        <v>74000000</v>
      </c>
      <c r="J16" s="32"/>
      <c r="K16" s="15"/>
      <c r="L16" s="15"/>
      <c r="M16" s="15"/>
    </row>
    <row r="17" spans="1:13" ht="18" customHeight="1" x14ac:dyDescent="0.25">
      <c r="A17" s="48" t="s">
        <v>143</v>
      </c>
      <c r="B17" s="15"/>
      <c r="C17" s="37">
        <v>36000000</v>
      </c>
      <c r="D17" s="37">
        <v>35000000</v>
      </c>
      <c r="E17" s="37">
        <v>37000000</v>
      </c>
      <c r="F17" s="37">
        <v>38000000</v>
      </c>
      <c r="G17" s="37">
        <f t="shared" si="0"/>
        <v>146000000</v>
      </c>
      <c r="H17" s="44"/>
      <c r="I17" s="37">
        <v>29000000</v>
      </c>
      <c r="J17" s="32"/>
      <c r="K17" s="15"/>
      <c r="L17" s="15"/>
      <c r="M17" s="15"/>
    </row>
    <row r="18" spans="1:13" ht="18" customHeight="1" x14ac:dyDescent="0.25">
      <c r="A18" s="48" t="s">
        <v>161</v>
      </c>
      <c r="B18" s="15"/>
      <c r="C18" s="34">
        <f>SUM(C7:C9)-SUM(C12:C17)</f>
        <v>128000000</v>
      </c>
      <c r="D18" s="34">
        <f>SUM(D7:D9)-SUM(D12:D17)</f>
        <v>123000000</v>
      </c>
      <c r="E18" s="34">
        <f>SUM(E7:E9)-SUM(E12:E17)</f>
        <v>203000000</v>
      </c>
      <c r="F18" s="34">
        <v>133000000</v>
      </c>
      <c r="G18" s="34">
        <f t="shared" si="0"/>
        <v>587000000</v>
      </c>
      <c r="H18" s="35"/>
      <c r="I18" s="34">
        <f>SUM(I7:I9)-SUM(I12:I17)</f>
        <v>130000000</v>
      </c>
      <c r="J18" s="32"/>
      <c r="K18" s="15"/>
      <c r="L18" s="15"/>
      <c r="M18" s="15"/>
    </row>
    <row r="19" spans="1:13" ht="18" customHeight="1" x14ac:dyDescent="0.25">
      <c r="A19" s="48" t="s">
        <v>162</v>
      </c>
      <c r="B19" s="15"/>
      <c r="C19" s="37">
        <v>3000000</v>
      </c>
      <c r="D19" s="37">
        <v>0</v>
      </c>
      <c r="E19" s="37">
        <v>2000000</v>
      </c>
      <c r="F19" s="37">
        <v>-26000000</v>
      </c>
      <c r="G19" s="37">
        <f t="shared" si="0"/>
        <v>-21000000</v>
      </c>
      <c r="H19" s="44"/>
      <c r="I19" s="37">
        <v>-2000000</v>
      </c>
      <c r="J19" s="32"/>
      <c r="K19" s="15"/>
      <c r="L19" s="15"/>
      <c r="M19" s="15"/>
    </row>
    <row r="20" spans="1:13" ht="18" customHeight="1" x14ac:dyDescent="0.25">
      <c r="A20" s="28" t="s">
        <v>163</v>
      </c>
      <c r="B20" s="15"/>
      <c r="C20" s="31">
        <f>C18-C19</f>
        <v>125000000</v>
      </c>
      <c r="D20" s="94">
        <f>D18-D19</f>
        <v>123000000</v>
      </c>
      <c r="E20" s="94">
        <f>E18-E19</f>
        <v>201000000</v>
      </c>
      <c r="F20" s="94">
        <f>F18-F19</f>
        <v>159000000</v>
      </c>
      <c r="G20" s="31">
        <f>G18-G19</f>
        <v>608000000</v>
      </c>
      <c r="H20" s="32"/>
      <c r="I20" s="31">
        <f>I18-I19</f>
        <v>132000000</v>
      </c>
      <c r="J20" s="32"/>
      <c r="K20" s="15"/>
      <c r="L20" s="15"/>
      <c r="M20" s="15"/>
    </row>
    <row r="21" spans="1:13" ht="18" customHeight="1" x14ac:dyDescent="0.25">
      <c r="A21" s="149" t="s">
        <v>164</v>
      </c>
      <c r="B21" s="15"/>
      <c r="C21" s="150">
        <v>0.02</v>
      </c>
      <c r="D21" s="150">
        <v>0</v>
      </c>
      <c r="E21" s="150">
        <v>0.01</v>
      </c>
      <c r="F21" s="151">
        <f>F19/F18</f>
        <v>-0.19548872180451127</v>
      </c>
      <c r="G21" s="151">
        <f>G19/G18</f>
        <v>-3.5775127768313458E-2</v>
      </c>
      <c r="H21" s="152"/>
      <c r="I21" s="151">
        <f>I19/I18</f>
        <v>-1.5384615384615385E-2</v>
      </c>
      <c r="J21" s="32"/>
      <c r="K21" s="15"/>
      <c r="L21" s="15"/>
      <c r="M21" s="15"/>
    </row>
    <row r="22" spans="1:13" ht="15" customHeight="1" x14ac:dyDescent="0.25">
      <c r="A22" s="129"/>
      <c r="B22" s="15"/>
      <c r="C22" s="153"/>
      <c r="D22" s="153"/>
      <c r="E22" s="153"/>
      <c r="F22" s="153"/>
      <c r="G22" s="153"/>
      <c r="H22" s="15"/>
      <c r="I22" s="153"/>
      <c r="J22" s="154"/>
      <c r="K22" s="15"/>
      <c r="L22" s="15"/>
      <c r="M22" s="15"/>
    </row>
    <row r="23" spans="1:13" ht="15" customHeight="1" x14ac:dyDescent="0.25">
      <c r="A23" s="28" t="s">
        <v>165</v>
      </c>
      <c r="B23" s="59"/>
      <c r="C23" s="34">
        <v>611000000</v>
      </c>
      <c r="D23" s="34">
        <v>641000000</v>
      </c>
      <c r="E23" s="34">
        <v>691000000</v>
      </c>
      <c r="F23" s="34">
        <v>677000000</v>
      </c>
      <c r="G23" s="34">
        <f>SUM(C23:F23)</f>
        <v>2620000000</v>
      </c>
      <c r="H23" s="35"/>
      <c r="I23" s="34">
        <v>606000000</v>
      </c>
      <c r="J23" s="59"/>
      <c r="K23" s="15"/>
      <c r="L23" s="15"/>
      <c r="M23" s="59"/>
    </row>
    <row r="24" spans="1:13" ht="15" customHeight="1" x14ac:dyDescent="0.25">
      <c r="A24" s="129"/>
      <c r="B24" s="59"/>
      <c r="C24" s="120"/>
      <c r="D24" s="120"/>
      <c r="E24" s="120"/>
      <c r="F24" s="120"/>
      <c r="G24" s="120"/>
      <c r="H24" s="35"/>
      <c r="I24" s="120"/>
      <c r="J24" s="59"/>
      <c r="K24" s="15"/>
      <c r="L24" s="15"/>
      <c r="M24" s="59"/>
    </row>
    <row r="25" spans="1:13" ht="15" customHeight="1" x14ac:dyDescent="0.25">
      <c r="A25" s="105" t="s">
        <v>166</v>
      </c>
      <c r="B25" s="59"/>
      <c r="C25" s="155">
        <v>284000</v>
      </c>
      <c r="D25" s="156">
        <v>298000</v>
      </c>
      <c r="E25" s="156">
        <v>303000</v>
      </c>
      <c r="F25" s="155">
        <v>305000</v>
      </c>
      <c r="G25" s="156">
        <v>298000</v>
      </c>
      <c r="H25" s="35"/>
      <c r="I25" s="157">
        <v>297000</v>
      </c>
      <c r="J25" s="59"/>
      <c r="K25" s="15"/>
      <c r="L25" s="15"/>
      <c r="M25" s="59"/>
    </row>
    <row r="26" spans="1:13" ht="15" customHeight="1" x14ac:dyDescent="0.25">
      <c r="A26" s="59"/>
      <c r="B26" s="15"/>
      <c r="C26" s="15"/>
      <c r="D26" s="15"/>
      <c r="E26" s="15"/>
      <c r="F26" s="15"/>
      <c r="G26" s="15"/>
      <c r="H26" s="15"/>
      <c r="I26" s="158"/>
      <c r="J26" s="15"/>
      <c r="K26" s="15"/>
      <c r="L26" s="15"/>
      <c r="M26" s="15"/>
    </row>
    <row r="27" spans="1:13" ht="17.100000000000001" customHeight="1" x14ac:dyDescent="0.25">
      <c r="A27" s="67" t="s">
        <v>167</v>
      </c>
      <c r="B27" s="15"/>
      <c r="C27" s="17"/>
      <c r="D27" s="159"/>
      <c r="E27" s="159"/>
      <c r="F27" s="159"/>
      <c r="G27" s="159"/>
      <c r="H27" s="15"/>
      <c r="I27" s="125"/>
      <c r="J27" s="15"/>
      <c r="K27" s="15"/>
      <c r="L27" s="15"/>
      <c r="M27" s="15"/>
    </row>
    <row r="28" spans="1:13" ht="18" customHeight="1" x14ac:dyDescent="0.25">
      <c r="A28" s="38" t="s">
        <v>159</v>
      </c>
      <c r="B28" s="15"/>
      <c r="C28" s="160">
        <v>5.89</v>
      </c>
      <c r="D28" s="161">
        <v>5.66</v>
      </c>
      <c r="E28" s="161">
        <v>6.14</v>
      </c>
      <c r="F28" s="161">
        <v>5.31</v>
      </c>
      <c r="G28" s="161">
        <v>5.75</v>
      </c>
      <c r="H28" s="162"/>
      <c r="I28" s="160">
        <v>5.21</v>
      </c>
      <c r="J28" s="163"/>
      <c r="K28" s="15"/>
      <c r="L28" s="15"/>
      <c r="M28" s="15"/>
    </row>
    <row r="29" spans="1:13" ht="18" customHeight="1" x14ac:dyDescent="0.25">
      <c r="A29" s="38" t="s">
        <v>41</v>
      </c>
      <c r="B29" s="15"/>
      <c r="C29" s="164">
        <v>4.3899999999999997</v>
      </c>
      <c r="D29" s="165">
        <v>4.29</v>
      </c>
      <c r="E29" s="165">
        <v>4.88</v>
      </c>
      <c r="F29" s="165">
        <v>4.78</v>
      </c>
      <c r="G29" s="165">
        <v>4.59</v>
      </c>
      <c r="H29" s="163"/>
      <c r="I29" s="164">
        <v>5.22</v>
      </c>
      <c r="J29" s="163"/>
      <c r="K29" s="15"/>
      <c r="L29" s="15"/>
      <c r="M29" s="15"/>
    </row>
    <row r="30" spans="1:13" ht="18" customHeight="1" x14ac:dyDescent="0.25">
      <c r="A30" s="38" t="s">
        <v>42</v>
      </c>
      <c r="B30" s="15"/>
      <c r="C30" s="164">
        <v>1.98</v>
      </c>
      <c r="D30" s="165">
        <v>2.35</v>
      </c>
      <c r="E30" s="165">
        <v>1.99</v>
      </c>
      <c r="F30" s="165">
        <v>2.66</v>
      </c>
      <c r="G30" s="165">
        <v>2.25</v>
      </c>
      <c r="H30" s="163"/>
      <c r="I30" s="164">
        <v>2.1952367411</v>
      </c>
      <c r="J30" s="163"/>
      <c r="K30" s="15"/>
      <c r="L30" s="15"/>
      <c r="M30" s="15"/>
    </row>
    <row r="31" spans="1:13" ht="18" customHeight="1" x14ac:dyDescent="0.25">
      <c r="A31" s="38" t="s">
        <v>160</v>
      </c>
      <c r="B31" s="15"/>
      <c r="C31" s="164">
        <v>20.66</v>
      </c>
      <c r="D31" s="165">
        <v>20.48</v>
      </c>
      <c r="E31" s="165">
        <v>20.47</v>
      </c>
      <c r="F31" s="165">
        <v>19.98</v>
      </c>
      <c r="G31" s="165">
        <v>20.39</v>
      </c>
      <c r="H31" s="163"/>
      <c r="I31" s="164">
        <v>19.27</v>
      </c>
      <c r="J31" s="163"/>
      <c r="K31" s="15"/>
      <c r="L31" s="15"/>
      <c r="M31" s="15"/>
    </row>
    <row r="32" spans="1:13" ht="18" customHeight="1" x14ac:dyDescent="0.25">
      <c r="A32" s="38" t="s">
        <v>45</v>
      </c>
      <c r="B32" s="15"/>
      <c r="C32" s="164">
        <v>2.4900000000000002</v>
      </c>
      <c r="D32" s="165">
        <v>2.5299999999999998</v>
      </c>
      <c r="E32" s="165">
        <v>3.05</v>
      </c>
      <c r="F32" s="166">
        <v>3</v>
      </c>
      <c r="G32" s="165">
        <v>2.77</v>
      </c>
      <c r="H32" s="163"/>
      <c r="I32" s="164">
        <v>2.7794487488000001</v>
      </c>
      <c r="J32" s="163"/>
      <c r="K32" s="15"/>
      <c r="L32" s="15"/>
      <c r="M32" s="15"/>
    </row>
    <row r="33" spans="1:13" ht="18" customHeight="1" x14ac:dyDescent="0.25">
      <c r="A33" s="77" t="s">
        <v>143</v>
      </c>
      <c r="B33" s="59"/>
      <c r="C33" s="167">
        <v>1.41</v>
      </c>
      <c r="D33" s="168">
        <v>1.29</v>
      </c>
      <c r="E33" s="168">
        <v>1.29</v>
      </c>
      <c r="F33" s="168">
        <v>1.38</v>
      </c>
      <c r="G33" s="168">
        <v>1.34</v>
      </c>
      <c r="H33" s="163"/>
      <c r="I33" s="167">
        <v>1.1068328207</v>
      </c>
      <c r="J33" s="59"/>
      <c r="K33" s="15"/>
      <c r="L33" s="15"/>
      <c r="M33" s="59"/>
    </row>
    <row r="34" spans="1:13" ht="1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7.100000000000001" customHeight="1" x14ac:dyDescent="0.25">
      <c r="A35" s="274" t="s">
        <v>168</v>
      </c>
      <c r="B35" s="272"/>
      <c r="C35" s="272"/>
      <c r="D35" s="272"/>
      <c r="E35" s="272"/>
      <c r="F35" s="272"/>
      <c r="G35" s="272"/>
      <c r="H35" s="272"/>
      <c r="I35" s="275"/>
      <c r="J35" s="59"/>
      <c r="K35" s="15"/>
      <c r="L35" s="15"/>
      <c r="M35" s="59"/>
    </row>
    <row r="36" spans="1:13" ht="17.100000000000001" customHeight="1" x14ac:dyDescent="0.25">
      <c r="A36" s="274" t="s">
        <v>169</v>
      </c>
      <c r="B36" s="272"/>
      <c r="C36" s="272"/>
      <c r="D36" s="272"/>
      <c r="E36" s="272"/>
      <c r="F36" s="272"/>
      <c r="G36" s="272"/>
      <c r="H36" s="272"/>
      <c r="I36" s="275"/>
      <c r="J36" s="59"/>
      <c r="K36" s="59"/>
      <c r="L36" s="59"/>
      <c r="M36" s="59"/>
    </row>
    <row r="37" spans="1:13" ht="17.100000000000001" customHeight="1" x14ac:dyDescent="0.25">
      <c r="A37" s="275"/>
      <c r="B37" s="272"/>
      <c r="C37" s="272"/>
      <c r="D37" s="272"/>
      <c r="E37" s="272"/>
      <c r="F37" s="272"/>
      <c r="G37" s="272"/>
      <c r="H37" s="272"/>
      <c r="I37" s="275"/>
      <c r="J37" s="59"/>
      <c r="K37" s="15"/>
      <c r="L37" s="15"/>
      <c r="M37" s="59"/>
    </row>
  </sheetData>
  <mergeCells count="5">
    <mergeCell ref="A1:I1"/>
    <mergeCell ref="A2:I2"/>
    <mergeCell ref="A35:I35"/>
    <mergeCell ref="A36:I36"/>
    <mergeCell ref="A37:I37"/>
  </mergeCells>
  <pageMargins left="0.7" right="0.7" top="0.75" bottom="0.75" header="0.3" footer="0.3"/>
  <pageSetup scale="55" orientation="landscape" r:id="rId1"/>
  <ignoredErrors>
    <ignoredError sqref="C5:I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zoomScaleSheetLayoutView="85" workbookViewId="0">
      <selection activeCell="G33" sqref="G33"/>
    </sheetView>
  </sheetViews>
  <sheetFormatPr defaultColWidth="21.5" defaultRowHeight="12.75" x14ac:dyDescent="0.2"/>
  <cols>
    <col min="1" max="1" width="115.5" customWidth="1"/>
    <col min="2" max="2" width="4.33203125" customWidth="1"/>
    <col min="3" max="7" width="19.83203125" customWidth="1"/>
    <col min="8" max="8" width="5.33203125" customWidth="1"/>
    <col min="9" max="9" width="19.83203125" customWidth="1"/>
    <col min="10" max="10" width="12.1640625" customWidth="1"/>
    <col min="11" max="11" width="19.83203125" customWidth="1"/>
    <col min="12" max="12" width="12.5" customWidth="1"/>
    <col min="13" max="13" width="12.1640625" customWidth="1"/>
  </cols>
  <sheetData>
    <row r="1" spans="1:13" ht="20.100000000000001" customHeight="1" x14ac:dyDescent="0.3">
      <c r="A1" s="277" t="s">
        <v>12</v>
      </c>
      <c r="B1" s="272"/>
      <c r="C1" s="272"/>
      <c r="D1" s="272"/>
      <c r="E1" s="272"/>
      <c r="F1" s="266"/>
      <c r="G1" s="266"/>
      <c r="H1" s="266"/>
      <c r="I1" s="278"/>
      <c r="J1" s="13"/>
      <c r="K1" s="15"/>
      <c r="L1" s="15"/>
      <c r="M1" s="13"/>
    </row>
    <row r="2" spans="1:13" ht="20.100000000000001" customHeight="1" x14ac:dyDescent="0.3">
      <c r="A2" s="277" t="s">
        <v>22</v>
      </c>
      <c r="B2" s="272"/>
      <c r="C2" s="272"/>
      <c r="D2" s="272"/>
      <c r="E2" s="272"/>
      <c r="F2" s="266"/>
      <c r="G2" s="266"/>
      <c r="H2" s="266"/>
      <c r="I2" s="278"/>
      <c r="J2" s="13"/>
      <c r="K2" s="15"/>
      <c r="L2" s="15"/>
      <c r="M2" s="13"/>
    </row>
    <row r="3" spans="1:13" ht="15" customHeight="1" x14ac:dyDescent="0.25">
      <c r="A3" s="59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8" customHeight="1" x14ac:dyDescent="0.25">
      <c r="A4" s="169"/>
      <c r="B4" s="27"/>
      <c r="C4" s="19" t="s">
        <v>23</v>
      </c>
      <c r="D4" s="91" t="s">
        <v>24</v>
      </c>
      <c r="E4" s="91" t="s">
        <v>25</v>
      </c>
      <c r="F4" s="91" t="s">
        <v>26</v>
      </c>
      <c r="G4" s="91" t="s">
        <v>27</v>
      </c>
      <c r="H4" s="20"/>
      <c r="I4" s="19" t="s">
        <v>23</v>
      </c>
      <c r="J4" s="15"/>
      <c r="K4" s="15"/>
      <c r="L4" s="15"/>
      <c r="M4" s="15"/>
    </row>
    <row r="5" spans="1:13" ht="18" customHeight="1" x14ac:dyDescent="0.25">
      <c r="A5" s="170" t="s">
        <v>154</v>
      </c>
      <c r="B5" s="27"/>
      <c r="C5" s="24" t="s">
        <v>30</v>
      </c>
      <c r="D5" s="92" t="s">
        <v>30</v>
      </c>
      <c r="E5" s="92" t="s">
        <v>30</v>
      </c>
      <c r="F5" s="92" t="s">
        <v>30</v>
      </c>
      <c r="G5" s="92" t="s">
        <v>30</v>
      </c>
      <c r="H5" s="25" t="s">
        <v>29</v>
      </c>
      <c r="I5" s="24" t="s">
        <v>31</v>
      </c>
      <c r="J5" s="15"/>
      <c r="K5" s="15"/>
      <c r="L5" s="15"/>
      <c r="M5" s="15"/>
    </row>
    <row r="6" spans="1:13" ht="15" customHeight="1" x14ac:dyDescent="0.25">
      <c r="A6" s="169"/>
      <c r="B6" s="27"/>
      <c r="C6" s="171"/>
      <c r="D6" s="159"/>
      <c r="E6" s="159"/>
      <c r="F6" s="159"/>
      <c r="G6" s="159"/>
      <c r="H6" s="15"/>
      <c r="I6" s="26"/>
      <c r="J6" s="15"/>
      <c r="K6" s="15"/>
      <c r="L6" s="15"/>
      <c r="M6" s="15"/>
    </row>
    <row r="7" spans="1:13" ht="18" customHeight="1" x14ac:dyDescent="0.25">
      <c r="A7" s="48" t="s">
        <v>155</v>
      </c>
      <c r="B7" s="27"/>
      <c r="C7" s="31">
        <v>412000000</v>
      </c>
      <c r="D7" s="94">
        <v>226000000</v>
      </c>
      <c r="E7" s="94">
        <v>191000000</v>
      </c>
      <c r="F7" s="31">
        <v>187000000</v>
      </c>
      <c r="G7" s="94">
        <f>SUM(C7:F7)</f>
        <v>1016000000</v>
      </c>
      <c r="H7" s="32"/>
      <c r="I7" s="31">
        <v>138000000</v>
      </c>
      <c r="J7" s="15"/>
      <c r="K7" s="15"/>
      <c r="L7" s="15"/>
      <c r="M7" s="15"/>
    </row>
    <row r="8" spans="1:13" ht="18" customHeight="1" x14ac:dyDescent="0.25">
      <c r="A8" s="172" t="s">
        <v>35</v>
      </c>
      <c r="B8" s="27"/>
      <c r="C8" s="34">
        <v>37000000</v>
      </c>
      <c r="D8" s="55">
        <v>60000000</v>
      </c>
      <c r="E8" s="55">
        <v>64000000</v>
      </c>
      <c r="F8" s="34">
        <v>64000000</v>
      </c>
      <c r="G8" s="55">
        <f>SUM(C8:F8)</f>
        <v>225000000</v>
      </c>
      <c r="H8" s="173"/>
      <c r="I8" s="34">
        <v>11000000</v>
      </c>
      <c r="J8" s="15"/>
      <c r="K8" s="15"/>
      <c r="L8" s="15"/>
      <c r="M8" s="15"/>
    </row>
    <row r="9" spans="1:13" ht="18" customHeight="1" x14ac:dyDescent="0.25">
      <c r="A9" s="172" t="s">
        <v>157</v>
      </c>
      <c r="B9" s="27"/>
      <c r="C9" s="34">
        <v>1000000</v>
      </c>
      <c r="D9" s="55">
        <v>2000000</v>
      </c>
      <c r="E9" s="55">
        <v>4000000</v>
      </c>
      <c r="F9" s="34">
        <v>5000000</v>
      </c>
      <c r="G9" s="55">
        <f>SUM(C9:F9)</f>
        <v>12000000</v>
      </c>
      <c r="H9" s="173"/>
      <c r="I9" s="34">
        <v>3000000</v>
      </c>
      <c r="J9" s="15"/>
      <c r="K9" s="15"/>
      <c r="L9" s="15"/>
      <c r="M9" s="15"/>
    </row>
    <row r="10" spans="1:13" ht="15" customHeight="1" x14ac:dyDescent="0.25">
      <c r="A10" s="174"/>
      <c r="B10" s="27"/>
      <c r="C10" s="136"/>
      <c r="D10" s="139"/>
      <c r="E10" s="139"/>
      <c r="F10" s="175"/>
      <c r="G10" s="137"/>
      <c r="H10" s="173"/>
      <c r="I10" s="136"/>
      <c r="J10" s="15"/>
      <c r="K10" s="15"/>
      <c r="L10" s="15"/>
      <c r="M10" s="15"/>
    </row>
    <row r="11" spans="1:13" ht="18" customHeight="1" x14ac:dyDescent="0.25">
      <c r="A11" s="28" t="s">
        <v>158</v>
      </c>
      <c r="B11" s="27"/>
      <c r="C11" s="120"/>
      <c r="D11" s="54"/>
      <c r="E11" s="54"/>
      <c r="F11" s="43"/>
      <c r="G11" s="54"/>
      <c r="H11" s="44"/>
      <c r="I11" s="120"/>
      <c r="J11" s="15"/>
      <c r="K11" s="15"/>
      <c r="L11" s="15"/>
      <c r="M11" s="15"/>
    </row>
    <row r="12" spans="1:13" ht="18" customHeight="1" x14ac:dyDescent="0.25">
      <c r="A12" s="48" t="s">
        <v>159</v>
      </c>
      <c r="B12" s="27"/>
      <c r="C12" s="34">
        <v>67000000</v>
      </c>
      <c r="D12" s="34">
        <v>52000000</v>
      </c>
      <c r="E12" s="34">
        <v>43000000</v>
      </c>
      <c r="F12" s="34">
        <v>53000000</v>
      </c>
      <c r="G12" s="34">
        <f t="shared" ref="G12:G19" si="0">SUM(C12:F12)</f>
        <v>215000000</v>
      </c>
      <c r="H12" s="35"/>
      <c r="I12" s="34">
        <v>50000000</v>
      </c>
      <c r="J12" s="15"/>
      <c r="K12" s="15"/>
      <c r="L12" s="15"/>
      <c r="M12" s="15"/>
    </row>
    <row r="13" spans="1:13" ht="18" customHeight="1" x14ac:dyDescent="0.25">
      <c r="A13" s="48" t="s">
        <v>41</v>
      </c>
      <c r="B13" s="27"/>
      <c r="C13" s="34">
        <v>19000000</v>
      </c>
      <c r="D13" s="34">
        <v>10000000</v>
      </c>
      <c r="E13" s="34">
        <v>16000000</v>
      </c>
      <c r="F13" s="34">
        <v>25000000</v>
      </c>
      <c r="G13" s="34">
        <f t="shared" si="0"/>
        <v>70000000</v>
      </c>
      <c r="H13" s="35"/>
      <c r="I13" s="34">
        <v>13000000</v>
      </c>
      <c r="J13" s="15"/>
      <c r="K13" s="15"/>
      <c r="L13" s="15"/>
      <c r="M13" s="15"/>
    </row>
    <row r="14" spans="1:13" ht="18" customHeight="1" x14ac:dyDescent="0.25">
      <c r="A14" s="48" t="s">
        <v>42</v>
      </c>
      <c r="B14" s="27"/>
      <c r="C14" s="34">
        <v>1000000</v>
      </c>
      <c r="D14" s="34">
        <v>1000000</v>
      </c>
      <c r="E14" s="34">
        <v>1000000</v>
      </c>
      <c r="F14" s="34">
        <v>0</v>
      </c>
      <c r="G14" s="34">
        <f t="shared" si="0"/>
        <v>3000000</v>
      </c>
      <c r="H14" s="35"/>
      <c r="I14" s="34">
        <v>0</v>
      </c>
      <c r="J14" s="15"/>
      <c r="K14" s="15"/>
      <c r="L14" s="15"/>
      <c r="M14" s="15"/>
    </row>
    <row r="15" spans="1:13" ht="18" customHeight="1" x14ac:dyDescent="0.25">
      <c r="A15" s="172" t="s">
        <v>160</v>
      </c>
      <c r="B15" s="27"/>
      <c r="C15" s="34">
        <v>54000000</v>
      </c>
      <c r="D15" s="55">
        <v>50000000</v>
      </c>
      <c r="E15" s="55">
        <v>49000000</v>
      </c>
      <c r="F15" s="34">
        <v>44000000</v>
      </c>
      <c r="G15" s="34">
        <f t="shared" si="0"/>
        <v>197000000</v>
      </c>
      <c r="H15" s="35"/>
      <c r="I15" s="34">
        <v>34000000</v>
      </c>
      <c r="J15" s="15"/>
      <c r="K15" s="15"/>
      <c r="L15" s="15"/>
      <c r="M15" s="15"/>
    </row>
    <row r="16" spans="1:13" ht="18" customHeight="1" x14ac:dyDescent="0.25">
      <c r="A16" s="48" t="s">
        <v>143</v>
      </c>
      <c r="B16" s="27"/>
      <c r="C16" s="34">
        <v>9000000</v>
      </c>
      <c r="D16" s="34">
        <v>9000000</v>
      </c>
      <c r="E16" s="34">
        <v>7000000</v>
      </c>
      <c r="F16" s="34">
        <v>7000000</v>
      </c>
      <c r="G16" s="34">
        <f t="shared" si="0"/>
        <v>32000000</v>
      </c>
      <c r="H16" s="44"/>
      <c r="I16" s="34">
        <v>7000000</v>
      </c>
      <c r="J16" s="15"/>
      <c r="K16" s="15"/>
      <c r="L16" s="15"/>
      <c r="M16" s="15"/>
    </row>
    <row r="17" spans="1:13" ht="18" customHeight="1" x14ac:dyDescent="0.25">
      <c r="A17" s="172" t="s">
        <v>142</v>
      </c>
      <c r="B17" s="27"/>
      <c r="C17" s="37">
        <v>-2000000</v>
      </c>
      <c r="D17" s="57">
        <v>-2000000</v>
      </c>
      <c r="E17" s="37">
        <v>-3000000</v>
      </c>
      <c r="F17" s="37">
        <v>-2000000</v>
      </c>
      <c r="G17" s="37">
        <f t="shared" si="0"/>
        <v>-9000000</v>
      </c>
      <c r="H17" s="44"/>
      <c r="I17" s="37">
        <v>-2000000</v>
      </c>
      <c r="J17" s="15"/>
      <c r="K17" s="15"/>
      <c r="L17" s="15"/>
      <c r="M17" s="15"/>
    </row>
    <row r="18" spans="1:13" ht="18" customHeight="1" x14ac:dyDescent="0.25">
      <c r="A18" s="48" t="s">
        <v>161</v>
      </c>
      <c r="B18" s="15"/>
      <c r="C18" s="34">
        <f>SUM(C7:C9)-SUM(C12:C17)</f>
        <v>302000000</v>
      </c>
      <c r="D18" s="34">
        <f>SUM(D7:D9)-SUM(D12:D17)</f>
        <v>168000000</v>
      </c>
      <c r="E18" s="34">
        <f>SUM(E7:E9)-SUM(E12:E17)</f>
        <v>146000000</v>
      </c>
      <c r="F18" s="34">
        <v>129000000</v>
      </c>
      <c r="G18" s="34">
        <f t="shared" si="0"/>
        <v>745000000</v>
      </c>
      <c r="H18" s="35"/>
      <c r="I18" s="47">
        <f>SUM(I7:I9)-SUM(I12:I17)</f>
        <v>50000000</v>
      </c>
      <c r="M18" s="15"/>
    </row>
    <row r="19" spans="1:13" ht="18" customHeight="1" x14ac:dyDescent="0.25">
      <c r="A19" s="48" t="s">
        <v>162</v>
      </c>
      <c r="B19" s="15"/>
      <c r="C19" s="37">
        <v>170000000</v>
      </c>
      <c r="D19" s="37">
        <v>26000000</v>
      </c>
      <c r="E19" s="37">
        <v>30000000</v>
      </c>
      <c r="F19" s="37">
        <v>46000000</v>
      </c>
      <c r="G19" s="37">
        <f t="shared" si="0"/>
        <v>272000000</v>
      </c>
      <c r="H19" s="35"/>
      <c r="I19" s="37">
        <v>-11000000</v>
      </c>
      <c r="M19" s="15"/>
    </row>
    <row r="20" spans="1:13" ht="18" customHeight="1" x14ac:dyDescent="0.25">
      <c r="A20" s="28" t="s">
        <v>163</v>
      </c>
      <c r="B20" s="15"/>
      <c r="C20" s="31">
        <f>C18-C19</f>
        <v>132000000</v>
      </c>
      <c r="D20" s="94">
        <f>D18-D19</f>
        <v>142000000</v>
      </c>
      <c r="E20" s="94">
        <f>E18-E19</f>
        <v>116000000</v>
      </c>
      <c r="F20" s="31">
        <f>F18-F19</f>
        <v>83000000</v>
      </c>
      <c r="G20" s="94">
        <f>G18-G19</f>
        <v>473000000</v>
      </c>
      <c r="H20" s="32"/>
      <c r="I20" s="31">
        <f>I18-I19</f>
        <v>61000000</v>
      </c>
      <c r="M20" s="15"/>
    </row>
    <row r="21" spans="1:13" ht="18" customHeight="1" x14ac:dyDescent="0.25">
      <c r="A21" s="149" t="s">
        <v>164</v>
      </c>
      <c r="B21" s="15"/>
      <c r="C21" s="176">
        <f>C19/C18</f>
        <v>0.5629139072847682</v>
      </c>
      <c r="D21" s="176">
        <f>D19/D18</f>
        <v>0.15476190476190477</v>
      </c>
      <c r="E21" s="176">
        <f>E19/E18</f>
        <v>0.20547945205479451</v>
      </c>
      <c r="F21" s="176">
        <f>F19/F18</f>
        <v>0.35658914728682173</v>
      </c>
      <c r="G21" s="176">
        <f>G19/G18</f>
        <v>0.36510067114093958</v>
      </c>
      <c r="H21" s="177"/>
      <c r="I21" s="178">
        <f>I19/I18</f>
        <v>-0.22</v>
      </c>
      <c r="M21" s="15"/>
    </row>
    <row r="22" spans="1:13" ht="15" customHeight="1" x14ac:dyDescent="0.25">
      <c r="A22" s="129"/>
      <c r="B22" s="27"/>
      <c r="C22" s="120"/>
      <c r="D22" s="120"/>
      <c r="E22" s="120"/>
      <c r="F22" s="120"/>
      <c r="G22" s="120"/>
      <c r="H22" s="35"/>
      <c r="I22" s="120"/>
      <c r="J22" s="15"/>
      <c r="K22" s="15"/>
      <c r="L22" s="15"/>
      <c r="M22" s="15"/>
    </row>
    <row r="23" spans="1:13" ht="18" customHeight="1" x14ac:dyDescent="0.25">
      <c r="A23" s="28" t="s">
        <v>165</v>
      </c>
      <c r="B23" s="59"/>
      <c r="C23" s="34">
        <v>6000000</v>
      </c>
      <c r="D23" s="34">
        <v>16000000</v>
      </c>
      <c r="E23" s="34">
        <v>6000000</v>
      </c>
      <c r="F23" s="34">
        <v>11000000</v>
      </c>
      <c r="G23" s="34">
        <f>SUM(C23:F23)</f>
        <v>39000000</v>
      </c>
      <c r="H23" s="35"/>
      <c r="I23" s="34">
        <v>5000000</v>
      </c>
      <c r="J23" s="59"/>
      <c r="K23" s="15"/>
      <c r="L23" s="15"/>
      <c r="M23" s="59"/>
    </row>
    <row r="24" spans="1:13" ht="18" customHeight="1" x14ac:dyDescent="0.25">
      <c r="A24" s="129"/>
      <c r="B24" s="59"/>
      <c r="C24" s="120"/>
      <c r="D24" s="120"/>
      <c r="E24" s="120"/>
      <c r="F24" s="120"/>
      <c r="G24" s="120"/>
      <c r="H24" s="35"/>
      <c r="I24" s="120"/>
      <c r="J24" s="59"/>
      <c r="K24" s="15"/>
      <c r="L24" s="15"/>
      <c r="M24" s="59"/>
    </row>
    <row r="25" spans="1:13" ht="18" customHeight="1" x14ac:dyDescent="0.25">
      <c r="A25" s="105" t="s">
        <v>166</v>
      </c>
      <c r="B25" s="59"/>
      <c r="C25" s="155">
        <v>147000</v>
      </c>
      <c r="D25" s="156">
        <v>121000</v>
      </c>
      <c r="E25" s="156">
        <v>112000</v>
      </c>
      <c r="F25" s="155">
        <v>108000</v>
      </c>
      <c r="G25" s="156">
        <v>122000</v>
      </c>
      <c r="H25" s="35"/>
      <c r="I25" s="155">
        <v>88000</v>
      </c>
      <c r="J25" s="59"/>
      <c r="K25" s="15"/>
      <c r="L25" s="15"/>
      <c r="M25" s="59"/>
    </row>
    <row r="26" spans="1:13" ht="15" customHeight="1" x14ac:dyDescent="0.25">
      <c r="A26" s="179"/>
      <c r="B26" s="15"/>
      <c r="C26" s="126"/>
      <c r="D26" s="126"/>
      <c r="E26" s="126"/>
      <c r="F26" s="126"/>
      <c r="G26" s="126"/>
      <c r="H26" s="126"/>
      <c r="I26" s="180"/>
      <c r="J26" s="15"/>
      <c r="K26" s="15"/>
      <c r="L26" s="15"/>
      <c r="M26" s="15"/>
    </row>
    <row r="27" spans="1:13" ht="30.95" customHeight="1" x14ac:dyDescent="0.25">
      <c r="A27" s="181" t="s">
        <v>167</v>
      </c>
      <c r="B27" s="27"/>
      <c r="C27" s="17"/>
      <c r="D27" s="159"/>
      <c r="E27" s="159"/>
      <c r="F27" s="159"/>
      <c r="G27" s="159"/>
      <c r="H27" s="15"/>
      <c r="I27" s="182"/>
      <c r="J27" s="15"/>
      <c r="K27" s="15"/>
      <c r="L27" s="15"/>
      <c r="M27" s="15"/>
    </row>
    <row r="28" spans="1:13" ht="18" customHeight="1" x14ac:dyDescent="0.25">
      <c r="A28" s="183" t="s">
        <v>40</v>
      </c>
      <c r="B28" s="27"/>
      <c r="C28" s="160">
        <v>5.07</v>
      </c>
      <c r="D28" s="184">
        <v>4.71</v>
      </c>
      <c r="E28" s="184">
        <v>4.22</v>
      </c>
      <c r="F28" s="184">
        <v>5.4</v>
      </c>
      <c r="G28" s="184">
        <v>4.8600000000000003</v>
      </c>
      <c r="H28" s="154"/>
      <c r="I28" s="185">
        <v>6.22</v>
      </c>
      <c r="J28" s="15"/>
      <c r="K28" s="15"/>
      <c r="L28" s="15"/>
      <c r="M28" s="15"/>
    </row>
    <row r="29" spans="1:13" ht="18" customHeight="1" x14ac:dyDescent="0.25">
      <c r="A29" s="38" t="s">
        <v>41</v>
      </c>
      <c r="B29" s="27"/>
      <c r="C29" s="164">
        <v>1.45</v>
      </c>
      <c r="D29" s="165">
        <v>0.87</v>
      </c>
      <c r="E29" s="165">
        <v>1.51</v>
      </c>
      <c r="F29" s="165">
        <v>2.52</v>
      </c>
      <c r="G29" s="165">
        <v>1.56</v>
      </c>
      <c r="H29" s="163"/>
      <c r="I29" s="164">
        <v>1.68432531</v>
      </c>
      <c r="J29" s="15"/>
      <c r="K29" s="15"/>
      <c r="L29" s="15"/>
      <c r="M29" s="15"/>
    </row>
    <row r="30" spans="1:13" ht="18" customHeight="1" x14ac:dyDescent="0.25">
      <c r="A30" s="183" t="s">
        <v>42</v>
      </c>
      <c r="B30" s="27"/>
      <c r="C30" s="164">
        <v>0.09</v>
      </c>
      <c r="D30" s="165">
        <v>0.08</v>
      </c>
      <c r="E30" s="165">
        <v>0.09</v>
      </c>
      <c r="F30" s="165">
        <v>0.04</v>
      </c>
      <c r="G30" s="165">
        <v>0.08</v>
      </c>
      <c r="H30" s="163"/>
      <c r="I30" s="164">
        <v>2.946136517E-2</v>
      </c>
      <c r="J30" s="15"/>
      <c r="K30" s="15"/>
      <c r="L30" s="15"/>
      <c r="M30" s="15"/>
    </row>
    <row r="31" spans="1:13" ht="18" customHeight="1" x14ac:dyDescent="0.25">
      <c r="A31" s="183" t="s">
        <v>160</v>
      </c>
      <c r="B31" s="27"/>
      <c r="C31" s="164">
        <v>4.13</v>
      </c>
      <c r="D31" s="165">
        <v>4.53</v>
      </c>
      <c r="E31" s="165">
        <v>4.71</v>
      </c>
      <c r="F31" s="165">
        <v>4.49</v>
      </c>
      <c r="G31" s="165">
        <v>4.4400000000000004</v>
      </c>
      <c r="H31" s="163"/>
      <c r="I31" s="164">
        <v>4.22</v>
      </c>
      <c r="J31" s="15"/>
      <c r="K31" s="15"/>
      <c r="L31" s="15"/>
      <c r="M31" s="15"/>
    </row>
    <row r="32" spans="1:13" ht="18" customHeight="1" x14ac:dyDescent="0.25">
      <c r="A32" s="186" t="s">
        <v>46</v>
      </c>
      <c r="B32" s="27"/>
      <c r="C32" s="167">
        <v>0.67</v>
      </c>
      <c r="D32" s="168">
        <v>0.81</v>
      </c>
      <c r="E32" s="168">
        <v>0.7</v>
      </c>
      <c r="F32" s="168">
        <v>0.62</v>
      </c>
      <c r="G32" s="168">
        <v>0.7</v>
      </c>
      <c r="H32" s="163"/>
      <c r="I32" s="167">
        <v>0.86</v>
      </c>
      <c r="J32" s="15"/>
      <c r="K32" s="15"/>
      <c r="L32" s="15"/>
      <c r="M32" s="15"/>
    </row>
    <row r="33" spans="1:13" ht="15" customHeight="1" x14ac:dyDescent="0.25">
      <c r="A33" s="187"/>
      <c r="B33" s="86"/>
      <c r="C33" s="86"/>
      <c r="D33" s="86"/>
      <c r="E33" s="86"/>
      <c r="F33" s="86"/>
      <c r="G33" s="86"/>
      <c r="H33" s="86"/>
      <c r="I33" s="158"/>
      <c r="J33" s="15"/>
      <c r="K33" s="15"/>
      <c r="L33" s="15"/>
      <c r="M33" s="15"/>
    </row>
    <row r="34" spans="1:13" ht="15" customHeight="1" x14ac:dyDescent="0.25">
      <c r="A34" s="67" t="s">
        <v>170</v>
      </c>
      <c r="B34" s="59"/>
      <c r="C34" s="253"/>
      <c r="D34" s="188"/>
      <c r="E34" s="171"/>
      <c r="F34" s="188"/>
      <c r="G34" s="171"/>
      <c r="H34" s="59"/>
      <c r="I34" s="125"/>
      <c r="J34" s="59"/>
      <c r="K34" s="15"/>
      <c r="L34" s="15"/>
      <c r="M34" s="59"/>
    </row>
    <row r="35" spans="1:13" ht="18" customHeight="1" x14ac:dyDescent="0.25">
      <c r="A35" s="48" t="s">
        <v>171</v>
      </c>
      <c r="B35" s="15"/>
      <c r="C35" s="31">
        <v>37000000</v>
      </c>
      <c r="D35" s="94">
        <v>60000000</v>
      </c>
      <c r="E35" s="94">
        <v>64000000</v>
      </c>
      <c r="F35" s="31">
        <v>64000000</v>
      </c>
      <c r="G35" s="94">
        <f>SUM(C35:F35)</f>
        <v>225000000</v>
      </c>
      <c r="H35" s="32"/>
      <c r="I35" s="31">
        <v>11000000</v>
      </c>
      <c r="J35" s="59"/>
      <c r="K35" s="15"/>
      <c r="L35" s="15"/>
      <c r="M35" s="59"/>
    </row>
    <row r="36" spans="1:13" ht="18" customHeight="1" x14ac:dyDescent="0.25">
      <c r="A36" s="48" t="s">
        <v>172</v>
      </c>
      <c r="B36" s="15"/>
      <c r="C36" s="131">
        <v>20000000</v>
      </c>
      <c r="D36" s="254">
        <v>44000000</v>
      </c>
      <c r="E36" s="131">
        <v>38000000</v>
      </c>
      <c r="F36" s="254">
        <v>8000000</v>
      </c>
      <c r="G36" s="131">
        <f>SUM(C36:F36)</f>
        <v>110000000</v>
      </c>
      <c r="H36" s="15"/>
      <c r="I36" s="131">
        <v>6000000</v>
      </c>
      <c r="J36" s="59"/>
      <c r="K36" s="15"/>
      <c r="L36" s="15"/>
      <c r="M36" s="59"/>
    </row>
    <row r="37" spans="1:13" ht="18" customHeight="1" x14ac:dyDescent="0.25">
      <c r="A37" s="29" t="s">
        <v>173</v>
      </c>
      <c r="B37" s="15"/>
      <c r="C37" s="31">
        <f>SUM(C35:C36)</f>
        <v>57000000</v>
      </c>
      <c r="D37" s="94">
        <f>SUM(D35:D36)</f>
        <v>104000000</v>
      </c>
      <c r="E37" s="94">
        <f>SUM(E35:E36)</f>
        <v>102000000</v>
      </c>
      <c r="F37" s="31">
        <f>SUM(F35:F36)</f>
        <v>72000000</v>
      </c>
      <c r="G37" s="94">
        <f>SUM(G35:G36)</f>
        <v>335000000</v>
      </c>
      <c r="H37" s="32"/>
      <c r="I37" s="31">
        <v>17000000</v>
      </c>
      <c r="J37" s="59"/>
      <c r="K37" s="15"/>
      <c r="L37" s="15"/>
      <c r="M37" s="59"/>
    </row>
    <row r="38" spans="1:13" ht="18" customHeight="1" x14ac:dyDescent="0.25">
      <c r="A38" s="191"/>
      <c r="B38" s="59"/>
      <c r="C38" s="192"/>
      <c r="D38" s="193"/>
      <c r="E38" s="193"/>
      <c r="F38" s="194"/>
      <c r="G38" s="195"/>
      <c r="H38" s="59"/>
      <c r="I38" s="192"/>
      <c r="J38" s="59"/>
      <c r="K38" s="15"/>
      <c r="L38" s="15"/>
      <c r="M38" s="59"/>
    </row>
    <row r="39" spans="1:13" ht="18" customHeight="1" x14ac:dyDescent="0.25">
      <c r="A39" s="255" t="s">
        <v>249</v>
      </c>
      <c r="B39" s="59"/>
      <c r="C39" s="106">
        <v>124000000</v>
      </c>
      <c r="D39" s="107">
        <v>192000000</v>
      </c>
      <c r="E39" s="107">
        <v>190000000</v>
      </c>
      <c r="F39" s="145">
        <v>153000000</v>
      </c>
      <c r="G39" s="196">
        <f>SUM(C39:F39)</f>
        <v>659000000</v>
      </c>
      <c r="H39" s="59"/>
      <c r="I39" s="101">
        <v>69000000</v>
      </c>
      <c r="J39" s="59"/>
      <c r="K39" s="15"/>
      <c r="L39" s="15"/>
      <c r="M39" s="59"/>
    </row>
    <row r="40" spans="1:13" ht="15" customHeight="1" x14ac:dyDescent="0.25">
      <c r="A40" s="279"/>
      <c r="B40" s="261"/>
      <c r="C40" s="280"/>
      <c r="D40" s="280"/>
      <c r="E40" s="280"/>
      <c r="F40" s="280"/>
      <c r="G40" s="280"/>
      <c r="H40" s="261"/>
      <c r="I40" s="279"/>
      <c r="J40" s="15"/>
      <c r="K40" s="15"/>
      <c r="L40" s="15"/>
      <c r="M40" s="15"/>
    </row>
    <row r="41" spans="1:13" ht="18" customHeight="1" x14ac:dyDescent="0.25">
      <c r="A41" s="276" t="s">
        <v>174</v>
      </c>
      <c r="B41" s="261"/>
      <c r="C41" s="261"/>
      <c r="D41" s="261"/>
      <c r="E41" s="261"/>
      <c r="F41" s="261"/>
      <c r="G41" s="261"/>
      <c r="H41" s="261"/>
      <c r="I41" s="59"/>
      <c r="J41" s="59"/>
      <c r="K41" s="59"/>
      <c r="L41" s="59"/>
      <c r="M41" s="59"/>
    </row>
    <row r="42" spans="1:13" ht="18" customHeight="1" x14ac:dyDescent="0.25">
      <c r="A42" s="276" t="s">
        <v>169</v>
      </c>
      <c r="B42" s="261"/>
      <c r="C42" s="261"/>
      <c r="D42" s="261"/>
      <c r="E42" s="261"/>
      <c r="F42" s="261"/>
      <c r="G42" s="261"/>
      <c r="H42" s="261"/>
      <c r="I42" s="59"/>
      <c r="J42" s="59"/>
      <c r="K42" s="59"/>
      <c r="L42" s="59"/>
      <c r="M42" s="59"/>
    </row>
    <row r="43" spans="1:13" ht="18" customHeight="1" x14ac:dyDescent="0.25">
      <c r="A43" s="276" t="s">
        <v>175</v>
      </c>
      <c r="B43" s="269"/>
      <c r="C43" s="269"/>
      <c r="D43" s="269"/>
      <c r="E43" s="269"/>
      <c r="F43" s="269"/>
      <c r="G43" s="269"/>
      <c r="H43" s="269"/>
      <c r="I43" s="59"/>
      <c r="J43" s="59"/>
      <c r="K43" s="59"/>
      <c r="L43" s="59"/>
      <c r="M43" s="59"/>
    </row>
  </sheetData>
  <mergeCells count="6">
    <mergeCell ref="A43:H43"/>
    <mergeCell ref="A1:I1"/>
    <mergeCell ref="A2:I2"/>
    <mergeCell ref="A40:I40"/>
    <mergeCell ref="A41:H41"/>
    <mergeCell ref="A42:H42"/>
  </mergeCells>
  <pageMargins left="0.7" right="0.7" top="0.75" bottom="0.75" header="0.3" footer="0.3"/>
  <pageSetup scale="53" orientation="landscape" r:id="rId1"/>
  <ignoredErrors>
    <ignoredError sqref="C5:I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activeCell="I25" sqref="I25"/>
    </sheetView>
  </sheetViews>
  <sheetFormatPr defaultColWidth="21.5" defaultRowHeight="12.75" x14ac:dyDescent="0.2"/>
  <cols>
    <col min="1" max="1" width="79.33203125" customWidth="1"/>
    <col min="2" max="2" width="4.33203125" customWidth="1"/>
    <col min="3" max="7" width="19.83203125" customWidth="1"/>
    <col min="8" max="8" width="5.33203125" customWidth="1"/>
    <col min="9" max="9" width="19.83203125" customWidth="1"/>
    <col min="10" max="10" width="12.1640625" customWidth="1"/>
    <col min="11" max="11" width="19.83203125" customWidth="1"/>
    <col min="12" max="12" width="12.5" customWidth="1"/>
    <col min="13" max="16" width="12.1640625" customWidth="1"/>
  </cols>
  <sheetData>
    <row r="1" spans="1:16" ht="20.100000000000001" customHeight="1" x14ac:dyDescent="0.3">
      <c r="A1" s="265" t="s">
        <v>176</v>
      </c>
      <c r="B1" s="265"/>
      <c r="C1" s="265"/>
      <c r="D1" s="265"/>
      <c r="E1" s="265"/>
      <c r="F1" s="265"/>
      <c r="G1" s="265"/>
      <c r="H1" s="265"/>
      <c r="I1" s="265"/>
      <c r="J1" s="256"/>
      <c r="K1" s="256"/>
      <c r="M1" s="257"/>
      <c r="N1" s="257"/>
    </row>
    <row r="2" spans="1:16" ht="20.100000000000001" customHeight="1" x14ac:dyDescent="0.3">
      <c r="A2" s="265" t="s">
        <v>22</v>
      </c>
      <c r="B2" s="265"/>
      <c r="C2" s="265"/>
      <c r="D2" s="265"/>
      <c r="E2" s="265"/>
      <c r="F2" s="265"/>
      <c r="G2" s="265"/>
      <c r="H2" s="265"/>
      <c r="I2" s="265"/>
      <c r="J2" s="256"/>
      <c r="K2" s="256"/>
      <c r="M2" s="257"/>
      <c r="N2" s="257"/>
    </row>
    <row r="3" spans="1:16" ht="1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5"/>
      <c r="O3" s="15"/>
      <c r="P3" s="15"/>
    </row>
    <row r="4" spans="1:16" ht="18" customHeight="1" x14ac:dyDescent="0.25">
      <c r="A4" s="17"/>
      <c r="B4" s="59"/>
      <c r="C4" s="19" t="s">
        <v>23</v>
      </c>
      <c r="D4" s="19" t="s">
        <v>24</v>
      </c>
      <c r="E4" s="19" t="s">
        <v>25</v>
      </c>
      <c r="F4" s="19" t="s">
        <v>26</v>
      </c>
      <c r="G4" s="19" t="s">
        <v>27</v>
      </c>
      <c r="H4" s="20"/>
      <c r="I4" s="19" t="s">
        <v>23</v>
      </c>
      <c r="J4" s="15"/>
      <c r="K4" s="15"/>
      <c r="L4" s="15"/>
      <c r="M4" s="15"/>
      <c r="N4" s="15"/>
      <c r="O4" s="15"/>
      <c r="P4" s="15"/>
    </row>
    <row r="5" spans="1:16" ht="18" customHeight="1" x14ac:dyDescent="0.25">
      <c r="A5" s="21" t="s">
        <v>138</v>
      </c>
      <c r="B5" s="59"/>
      <c r="C5" s="24" t="s">
        <v>30</v>
      </c>
      <c r="D5" s="24" t="s">
        <v>30</v>
      </c>
      <c r="E5" s="24" t="s">
        <v>30</v>
      </c>
      <c r="F5" s="24" t="s">
        <v>30</v>
      </c>
      <c r="G5" s="24" t="s">
        <v>30</v>
      </c>
      <c r="H5" s="25" t="s">
        <v>29</v>
      </c>
      <c r="I5" s="24" t="s">
        <v>31</v>
      </c>
      <c r="J5" s="15"/>
      <c r="K5" s="15"/>
      <c r="L5" s="15"/>
      <c r="M5" s="15"/>
      <c r="N5" s="15"/>
      <c r="O5" s="15"/>
      <c r="P5" s="15"/>
    </row>
    <row r="6" spans="1:16" ht="18" customHeight="1" x14ac:dyDescent="0.25">
      <c r="A6" s="67" t="s">
        <v>105</v>
      </c>
      <c r="B6" s="59"/>
      <c r="C6" s="40">
        <v>356000000</v>
      </c>
      <c r="D6" s="40">
        <v>96000000</v>
      </c>
      <c r="E6" s="40">
        <v>254000000</v>
      </c>
      <c r="F6" s="40">
        <v>390000000</v>
      </c>
      <c r="G6" s="40">
        <f>SUM(C6:F6)</f>
        <v>1096000000</v>
      </c>
      <c r="H6" s="197"/>
      <c r="I6" s="40">
        <v>174000000</v>
      </c>
      <c r="J6" s="15"/>
      <c r="K6" s="15"/>
      <c r="L6" s="15"/>
      <c r="M6" s="15"/>
      <c r="N6" s="15"/>
      <c r="O6" s="15"/>
      <c r="P6" s="15"/>
    </row>
    <row r="7" spans="1:16" ht="18" customHeight="1" x14ac:dyDescent="0.25">
      <c r="A7" s="48" t="s">
        <v>177</v>
      </c>
      <c r="B7" s="59"/>
      <c r="C7" s="41"/>
      <c r="D7" s="41"/>
      <c r="E7" s="41"/>
      <c r="F7" s="41"/>
      <c r="G7" s="41"/>
      <c r="H7" s="59"/>
      <c r="I7" s="41"/>
      <c r="J7" s="15"/>
      <c r="K7" s="15"/>
      <c r="L7" s="15"/>
      <c r="M7" s="15"/>
      <c r="N7" s="15"/>
      <c r="O7" s="15"/>
      <c r="P7" s="15"/>
    </row>
    <row r="8" spans="1:16" ht="18" customHeight="1" x14ac:dyDescent="0.25">
      <c r="A8" s="38" t="s">
        <v>178</v>
      </c>
      <c r="B8" s="59"/>
      <c r="C8" s="34">
        <v>-257000000</v>
      </c>
      <c r="D8" s="34">
        <v>-50000000</v>
      </c>
      <c r="E8" s="34">
        <v>-16000000</v>
      </c>
      <c r="F8" s="34">
        <v>4000000</v>
      </c>
      <c r="G8" s="34">
        <f t="shared" ref="G8:G15" si="0">SUM(C8:F8)</f>
        <v>-319000000</v>
      </c>
      <c r="H8" s="35"/>
      <c r="I8" s="34">
        <v>-42000000</v>
      </c>
      <c r="J8" s="15"/>
      <c r="K8" s="15"/>
      <c r="L8" s="15"/>
      <c r="M8" s="15"/>
      <c r="N8" s="15"/>
      <c r="O8" s="15"/>
      <c r="P8" s="15"/>
    </row>
    <row r="9" spans="1:16" ht="18" customHeight="1" x14ac:dyDescent="0.25">
      <c r="A9" s="38" t="s">
        <v>147</v>
      </c>
      <c r="B9" s="59"/>
      <c r="C9" s="34">
        <v>8000000</v>
      </c>
      <c r="D9" s="34">
        <v>34000000</v>
      </c>
      <c r="E9" s="34">
        <v>8000000</v>
      </c>
      <c r="F9" s="34">
        <v>25000000</v>
      </c>
      <c r="G9" s="34">
        <f t="shared" si="0"/>
        <v>75000000</v>
      </c>
      <c r="H9" s="35"/>
      <c r="I9" s="34">
        <v>6000000</v>
      </c>
      <c r="J9" s="15"/>
      <c r="K9" s="15"/>
      <c r="L9" s="15"/>
      <c r="M9" s="15"/>
      <c r="N9" s="15"/>
      <c r="O9" s="15"/>
      <c r="P9" s="15"/>
    </row>
    <row r="10" spans="1:16" ht="18" customHeight="1" x14ac:dyDescent="0.25">
      <c r="A10" s="38" t="s">
        <v>148</v>
      </c>
      <c r="B10" s="59"/>
      <c r="C10" s="34">
        <v>0</v>
      </c>
      <c r="D10" s="34">
        <v>0</v>
      </c>
      <c r="E10" s="34">
        <v>0</v>
      </c>
      <c r="F10" s="34">
        <v>40000000</v>
      </c>
      <c r="G10" s="34">
        <f t="shared" si="0"/>
        <v>40000000</v>
      </c>
      <c r="H10" s="35"/>
      <c r="I10" s="34">
        <v>0</v>
      </c>
      <c r="J10" s="15"/>
      <c r="K10" s="15"/>
      <c r="L10" s="15"/>
      <c r="M10" s="15"/>
      <c r="N10" s="15"/>
      <c r="O10" s="15"/>
      <c r="P10" s="15"/>
    </row>
    <row r="11" spans="1:16" ht="18" customHeight="1" x14ac:dyDescent="0.25">
      <c r="A11" s="38" t="s">
        <v>149</v>
      </c>
      <c r="B11" s="59"/>
      <c r="C11" s="34">
        <v>4000000</v>
      </c>
      <c r="D11" s="34">
        <v>2000000</v>
      </c>
      <c r="E11" s="34">
        <v>10000000</v>
      </c>
      <c r="F11" s="34">
        <v>5000000</v>
      </c>
      <c r="G11" s="34">
        <f t="shared" si="0"/>
        <v>21000000</v>
      </c>
      <c r="H11" s="35"/>
      <c r="I11" s="34">
        <v>0</v>
      </c>
      <c r="J11" s="15"/>
      <c r="K11" s="15"/>
      <c r="L11" s="15"/>
      <c r="M11" s="15"/>
      <c r="N11" s="15"/>
      <c r="O11" s="15"/>
      <c r="P11" s="15"/>
    </row>
    <row r="12" spans="1:16" ht="18" customHeight="1" x14ac:dyDescent="0.25">
      <c r="A12" s="38" t="s">
        <v>179</v>
      </c>
      <c r="B12" s="59"/>
      <c r="C12" s="34">
        <v>43000000</v>
      </c>
      <c r="D12" s="34">
        <v>45000000</v>
      </c>
      <c r="E12" s="34">
        <v>-19000000</v>
      </c>
      <c r="F12" s="34">
        <v>-336000000</v>
      </c>
      <c r="G12" s="34">
        <f t="shared" si="0"/>
        <v>-267000000</v>
      </c>
      <c r="H12" s="35"/>
      <c r="I12" s="34">
        <v>113000000</v>
      </c>
      <c r="J12" s="15"/>
      <c r="K12" s="15"/>
      <c r="L12" s="15"/>
      <c r="M12" s="15"/>
      <c r="N12" s="15"/>
      <c r="O12" s="15"/>
      <c r="P12" s="15"/>
    </row>
    <row r="13" spans="1:16" ht="18" customHeight="1" x14ac:dyDescent="0.25">
      <c r="A13" s="38" t="s">
        <v>151</v>
      </c>
      <c r="B13" s="59"/>
      <c r="C13" s="34">
        <v>0</v>
      </c>
      <c r="D13" s="34">
        <v>-8000000</v>
      </c>
      <c r="E13" s="34">
        <v>-113000000</v>
      </c>
      <c r="F13" s="34">
        <v>0</v>
      </c>
      <c r="G13" s="34">
        <f t="shared" si="0"/>
        <v>-121000000</v>
      </c>
      <c r="H13" s="35"/>
      <c r="I13" s="34">
        <v>0</v>
      </c>
      <c r="J13" s="15"/>
      <c r="K13" s="15"/>
      <c r="L13" s="15"/>
      <c r="M13" s="15"/>
      <c r="N13" s="15"/>
      <c r="O13" s="15"/>
      <c r="P13" s="15"/>
    </row>
    <row r="14" spans="1:16" ht="18" customHeight="1" x14ac:dyDescent="0.25">
      <c r="A14" s="38" t="s">
        <v>180</v>
      </c>
      <c r="B14" s="59"/>
      <c r="C14" s="34">
        <v>0</v>
      </c>
      <c r="D14" s="34">
        <v>0</v>
      </c>
      <c r="E14" s="34">
        <v>0</v>
      </c>
      <c r="F14" s="34">
        <v>6000000</v>
      </c>
      <c r="G14" s="34">
        <f t="shared" si="0"/>
        <v>6000000</v>
      </c>
      <c r="H14" s="35"/>
      <c r="I14" s="34">
        <v>12000000</v>
      </c>
      <c r="J14" s="15"/>
      <c r="K14" s="15"/>
      <c r="L14" s="15"/>
      <c r="M14" s="15"/>
      <c r="N14" s="15"/>
      <c r="O14" s="15"/>
      <c r="P14" s="15"/>
    </row>
    <row r="15" spans="1:16" ht="18" customHeight="1" x14ac:dyDescent="0.25">
      <c r="A15" s="48" t="s">
        <v>181</v>
      </c>
      <c r="B15" s="59"/>
      <c r="C15" s="34">
        <v>0</v>
      </c>
      <c r="D15" s="34">
        <v>7000000</v>
      </c>
      <c r="E15" s="34">
        <v>76000000</v>
      </c>
      <c r="F15" s="34">
        <v>-13000000</v>
      </c>
      <c r="G15" s="34">
        <f t="shared" si="0"/>
        <v>70000000</v>
      </c>
      <c r="H15" s="35"/>
      <c r="I15" s="34">
        <v>-7000000</v>
      </c>
      <c r="J15" s="15"/>
      <c r="K15" s="15"/>
      <c r="L15" s="15"/>
      <c r="M15" s="15"/>
      <c r="N15" s="15"/>
      <c r="O15" s="15"/>
      <c r="P15" s="15"/>
    </row>
    <row r="16" spans="1:16" ht="18" customHeight="1" x14ac:dyDescent="0.25">
      <c r="A16" s="28" t="s">
        <v>182</v>
      </c>
      <c r="B16" s="59"/>
      <c r="C16" s="101">
        <f>SUM(C8:C15)</f>
        <v>-202000000</v>
      </c>
      <c r="D16" s="101">
        <f>SUM(D8:D15)</f>
        <v>30000000</v>
      </c>
      <c r="E16" s="101">
        <f>SUM(E8:E15)</f>
        <v>-54000000</v>
      </c>
      <c r="F16" s="101">
        <f>SUM(F8:F15)</f>
        <v>-269000000</v>
      </c>
      <c r="G16" s="101">
        <f>SUM(G8:G15)</f>
        <v>-495000000</v>
      </c>
      <c r="H16" s="198"/>
      <c r="I16" s="101">
        <f>SUM(I8:I15)</f>
        <v>82000000</v>
      </c>
      <c r="J16" s="15"/>
      <c r="K16" s="15"/>
      <c r="L16" s="15"/>
      <c r="M16" s="15"/>
      <c r="N16" s="15"/>
      <c r="O16" s="15"/>
      <c r="P16" s="15"/>
    </row>
    <row r="17" spans="1:16" ht="18" customHeight="1" x14ac:dyDescent="0.25">
      <c r="A17" s="143" t="s">
        <v>183</v>
      </c>
      <c r="B17" s="59"/>
      <c r="C17" s="199">
        <f>SUM(C6:C15)</f>
        <v>154000000</v>
      </c>
      <c r="D17" s="61">
        <f>SUM(D6:D15)</f>
        <v>126000000</v>
      </c>
      <c r="E17" s="61">
        <f>SUM(E6:E15)</f>
        <v>200000000</v>
      </c>
      <c r="F17" s="199">
        <f>SUM(F6:F15)</f>
        <v>121000000</v>
      </c>
      <c r="G17" s="199">
        <f>SUM(G6:G15)</f>
        <v>601000000</v>
      </c>
      <c r="H17" s="200"/>
      <c r="I17" s="199">
        <f>SUM(I6:I15)</f>
        <v>256000000</v>
      </c>
      <c r="J17" s="15"/>
      <c r="K17" s="15"/>
      <c r="L17" s="15"/>
      <c r="M17" s="15"/>
      <c r="N17" s="15"/>
      <c r="O17" s="15"/>
      <c r="P17" s="15"/>
    </row>
    <row r="18" spans="1:16" ht="18" customHeight="1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15"/>
      <c r="O18" s="15"/>
      <c r="P18" s="15"/>
    </row>
    <row r="19" spans="1:16" ht="18" customHeight="1" x14ac:dyDescent="0.25">
      <c r="A19" s="201"/>
      <c r="B19" s="15"/>
      <c r="C19" s="18" t="s">
        <v>23</v>
      </c>
      <c r="D19" s="19" t="s">
        <v>24</v>
      </c>
      <c r="E19" s="202" t="s">
        <v>25</v>
      </c>
      <c r="F19" s="19" t="s">
        <v>26</v>
      </c>
      <c r="G19" s="91" t="s">
        <v>27</v>
      </c>
      <c r="H19" s="20"/>
      <c r="I19" s="19" t="s">
        <v>23</v>
      </c>
      <c r="J19" s="59"/>
      <c r="K19" s="59"/>
      <c r="L19" s="59"/>
      <c r="M19" s="59"/>
      <c r="N19" s="15"/>
      <c r="O19" s="15"/>
      <c r="P19" s="15"/>
    </row>
    <row r="20" spans="1:16" ht="15" customHeight="1" x14ac:dyDescent="0.25">
      <c r="A20" s="203" t="s">
        <v>28</v>
      </c>
      <c r="B20" s="15"/>
      <c r="C20" s="23" t="s">
        <v>30</v>
      </c>
      <c r="D20" s="24" t="s">
        <v>30</v>
      </c>
      <c r="E20" s="24" t="s">
        <v>30</v>
      </c>
      <c r="F20" s="92" t="s">
        <v>30</v>
      </c>
      <c r="G20" s="92" t="s">
        <v>30</v>
      </c>
      <c r="H20" s="25" t="s">
        <v>29</v>
      </c>
      <c r="I20" s="24" t="s">
        <v>31</v>
      </c>
      <c r="J20" s="59"/>
      <c r="K20" s="59"/>
      <c r="L20" s="59"/>
      <c r="M20" s="59"/>
      <c r="N20" s="15"/>
      <c r="O20" s="15"/>
      <c r="P20" s="15"/>
    </row>
    <row r="21" spans="1:16" ht="18" customHeight="1" x14ac:dyDescent="0.25">
      <c r="A21" s="204" t="s">
        <v>184</v>
      </c>
      <c r="B21" s="15"/>
      <c r="C21" s="27"/>
      <c r="D21" s="26"/>
      <c r="E21" s="15"/>
      <c r="F21" s="26"/>
      <c r="G21" s="133"/>
      <c r="H21" s="15"/>
      <c r="I21" s="26"/>
      <c r="J21" s="59"/>
      <c r="K21" s="59"/>
      <c r="L21" s="59"/>
      <c r="M21" s="59"/>
      <c r="N21" s="15"/>
      <c r="O21" s="15"/>
      <c r="P21" s="15"/>
    </row>
    <row r="22" spans="1:16" ht="18" customHeight="1" x14ac:dyDescent="0.25">
      <c r="A22" s="205" t="s">
        <v>185</v>
      </c>
      <c r="B22" s="15"/>
      <c r="C22" s="27"/>
      <c r="D22" s="26"/>
      <c r="E22" s="15"/>
      <c r="F22" s="26"/>
      <c r="G22" s="133"/>
      <c r="H22" s="15"/>
      <c r="I22" s="75"/>
      <c r="J22" s="59"/>
      <c r="K22" s="59"/>
      <c r="L22" s="59"/>
      <c r="M22" s="59"/>
      <c r="N22" s="15"/>
      <c r="O22" s="15"/>
      <c r="P22" s="15"/>
    </row>
    <row r="23" spans="1:16" ht="15" customHeight="1" x14ac:dyDescent="0.25">
      <c r="A23" s="206" t="s">
        <v>186</v>
      </c>
      <c r="B23" s="15"/>
      <c r="C23" s="207">
        <v>852000000</v>
      </c>
      <c r="D23" s="34">
        <v>855000000</v>
      </c>
      <c r="E23" s="208">
        <v>849000000</v>
      </c>
      <c r="F23" s="34">
        <v>829000000</v>
      </c>
      <c r="G23" s="55">
        <v>847000000</v>
      </c>
      <c r="H23" s="35"/>
      <c r="I23" s="34">
        <v>820000000</v>
      </c>
      <c r="J23" s="59"/>
      <c r="K23" s="59"/>
      <c r="L23" s="59"/>
      <c r="M23" s="59"/>
      <c r="N23" s="15"/>
      <c r="O23" s="15"/>
      <c r="P23" s="15"/>
    </row>
    <row r="24" spans="1:16" ht="15" customHeight="1" x14ac:dyDescent="0.25">
      <c r="A24" s="206" t="s">
        <v>187</v>
      </c>
      <c r="B24" s="59"/>
      <c r="C24" s="30">
        <v>154000000</v>
      </c>
      <c r="D24" s="31">
        <v>126000000</v>
      </c>
      <c r="E24" s="209">
        <v>200000000</v>
      </c>
      <c r="F24" s="31">
        <v>121000000</v>
      </c>
      <c r="G24" s="94">
        <v>601000000</v>
      </c>
      <c r="H24" s="197"/>
      <c r="I24" s="31">
        <v>256000000</v>
      </c>
      <c r="J24" s="59"/>
      <c r="K24" s="59"/>
      <c r="L24" s="59"/>
      <c r="M24" s="59"/>
      <c r="N24" s="15"/>
      <c r="O24" s="15"/>
      <c r="P24" s="15"/>
    </row>
    <row r="25" spans="1:16" ht="18" customHeight="1" x14ac:dyDescent="0.25">
      <c r="A25" s="143" t="s">
        <v>188</v>
      </c>
      <c r="B25" s="2"/>
      <c r="C25" s="210">
        <v>0.18075117369999999</v>
      </c>
      <c r="D25" s="78">
        <v>0.14736842110000001</v>
      </c>
      <c r="E25" s="211">
        <v>0.2355712603</v>
      </c>
      <c r="F25" s="78">
        <v>0.14595898669999999</v>
      </c>
      <c r="G25" s="79">
        <v>0.70956316409999998</v>
      </c>
      <c r="H25" s="74"/>
      <c r="I25" s="78">
        <f>I24/I23</f>
        <v>0.31219512195121951</v>
      </c>
      <c r="J25" s="59"/>
      <c r="K25" s="59"/>
      <c r="L25" s="59"/>
      <c r="M25" s="59"/>
      <c r="N25" s="15"/>
      <c r="O25" s="15"/>
      <c r="P25" s="15"/>
    </row>
    <row r="26" spans="1:16" ht="18" customHeight="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15"/>
      <c r="O26" s="15"/>
      <c r="P26" s="15"/>
    </row>
    <row r="27" spans="1:16" ht="18" customHeight="1" x14ac:dyDescent="0.2">
      <c r="A27" s="281" t="s">
        <v>189</v>
      </c>
      <c r="B27" s="281"/>
      <c r="C27" s="281"/>
      <c r="D27" s="281"/>
      <c r="E27" s="281"/>
      <c r="F27" s="281"/>
      <c r="G27" s="281"/>
      <c r="H27" s="281"/>
      <c r="I27" s="281"/>
      <c r="J27" s="15"/>
      <c r="K27" s="15"/>
      <c r="L27" s="15"/>
      <c r="M27" s="15"/>
      <c r="N27" s="15"/>
      <c r="O27" s="15"/>
      <c r="P27" s="15"/>
    </row>
    <row r="28" spans="1:16" ht="15" customHeight="1" x14ac:dyDescent="0.2">
      <c r="A28" s="275"/>
      <c r="B28" s="261"/>
      <c r="C28" s="261"/>
      <c r="D28" s="261"/>
      <c r="E28" s="261"/>
      <c r="F28" s="261"/>
      <c r="G28" s="261"/>
      <c r="H28" s="261"/>
      <c r="I28" s="261"/>
      <c r="J28" s="15"/>
      <c r="K28" s="15"/>
      <c r="L28" s="15"/>
      <c r="M28" s="15"/>
      <c r="N28" s="15"/>
      <c r="O28" s="15"/>
      <c r="P28" s="15"/>
    </row>
    <row r="29" spans="1:16" ht="18" customHeight="1" x14ac:dyDescent="0.2"/>
    <row r="30" spans="1:16" ht="30.95" customHeight="1" x14ac:dyDescent="0.2"/>
  </sheetData>
  <mergeCells count="4">
    <mergeCell ref="A28:I28"/>
    <mergeCell ref="A27:I27"/>
    <mergeCell ref="A2:I2"/>
    <mergeCell ref="A1:I1"/>
  </mergeCells>
  <pageMargins left="0.7" right="0.7" top="0.75" bottom="0.75" header="0.3" footer="0.3"/>
  <pageSetup scale="65" orientation="landscape" r:id="rId1"/>
  <ignoredErrors>
    <ignoredError sqref="C5:I5 C20:I2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Normal="100" workbookViewId="0">
      <selection activeCell="C15" sqref="C15"/>
    </sheetView>
  </sheetViews>
  <sheetFormatPr defaultColWidth="21.5" defaultRowHeight="12.75" x14ac:dyDescent="0.2"/>
  <cols>
    <col min="1" max="1" width="151.83203125" customWidth="1"/>
    <col min="2" max="2" width="4.33203125" customWidth="1"/>
    <col min="3" max="5" width="19.83203125" customWidth="1"/>
    <col min="6" max="6" width="12.1640625" customWidth="1"/>
  </cols>
  <sheetData>
    <row r="1" spans="1:6" ht="20.100000000000001" customHeight="1" x14ac:dyDescent="0.3">
      <c r="A1" s="265" t="s">
        <v>176</v>
      </c>
      <c r="B1" s="261"/>
      <c r="C1" s="261"/>
      <c r="D1" s="261"/>
      <c r="E1" s="261"/>
      <c r="F1" s="261"/>
    </row>
    <row r="2" spans="1:6" ht="20.100000000000001" customHeight="1" x14ac:dyDescent="0.3">
      <c r="A2" s="265" t="s">
        <v>22</v>
      </c>
      <c r="B2" s="261"/>
      <c r="C2" s="261"/>
      <c r="D2" s="261"/>
      <c r="E2" s="261"/>
      <c r="F2" s="261"/>
    </row>
    <row r="3" spans="1:6" ht="15" customHeight="1" x14ac:dyDescent="0.25">
      <c r="A3" s="86"/>
      <c r="B3" s="59"/>
      <c r="C3" s="212"/>
      <c r="D3" s="212"/>
      <c r="F3" s="15"/>
    </row>
    <row r="4" spans="1:6" ht="18" customHeight="1" x14ac:dyDescent="0.25">
      <c r="A4" s="213" t="s">
        <v>138</v>
      </c>
      <c r="B4" s="59"/>
      <c r="C4" s="282" t="s">
        <v>190</v>
      </c>
      <c r="D4" s="283"/>
      <c r="E4" s="284"/>
      <c r="F4" s="15"/>
    </row>
    <row r="5" spans="1:6" ht="18" customHeight="1" x14ac:dyDescent="0.25">
      <c r="A5" s="109" t="s">
        <v>191</v>
      </c>
      <c r="B5" s="59"/>
      <c r="C5" s="285">
        <v>615000000</v>
      </c>
      <c r="D5" s="286"/>
      <c r="E5" s="287"/>
      <c r="F5" s="15"/>
    </row>
    <row r="6" spans="1:6" ht="18" customHeight="1" x14ac:dyDescent="0.25">
      <c r="A6" s="48" t="s">
        <v>192</v>
      </c>
      <c r="B6" s="59"/>
      <c r="C6" s="288">
        <v>-1000000</v>
      </c>
      <c r="D6" s="289"/>
      <c r="E6" s="290"/>
      <c r="F6" s="15"/>
    </row>
    <row r="7" spans="1:6" ht="18" customHeight="1" x14ac:dyDescent="0.25">
      <c r="A7" s="105" t="s">
        <v>193</v>
      </c>
      <c r="B7" s="59"/>
      <c r="C7" s="291">
        <f>SUM(C5:D6)</f>
        <v>614000000</v>
      </c>
      <c r="D7" s="292"/>
      <c r="E7" s="293"/>
      <c r="F7" s="15"/>
    </row>
    <row r="8" spans="1:6" ht="15" customHeight="1" x14ac:dyDescent="0.25">
      <c r="A8" s="86"/>
      <c r="B8" s="59"/>
      <c r="C8" s="212"/>
      <c r="D8" s="212"/>
      <c r="F8" s="15"/>
    </row>
    <row r="9" spans="1:6" ht="18" customHeight="1" x14ac:dyDescent="0.25">
      <c r="A9" s="215" t="s">
        <v>138</v>
      </c>
      <c r="B9" s="59"/>
      <c r="C9" s="294" t="str">
        <f>C4</f>
        <v>1st Qtr 2019</v>
      </c>
      <c r="D9" s="295"/>
      <c r="E9" s="284"/>
      <c r="F9" s="15"/>
    </row>
    <row r="10" spans="1:6" ht="30.95" customHeight="1" x14ac:dyDescent="0.25">
      <c r="A10" s="28" t="s">
        <v>194</v>
      </c>
      <c r="B10" s="59"/>
      <c r="C10" s="23" t="s">
        <v>195</v>
      </c>
      <c r="D10" s="24" t="s">
        <v>196</v>
      </c>
      <c r="E10" s="216" t="s">
        <v>197</v>
      </c>
      <c r="F10" s="15"/>
    </row>
    <row r="11" spans="1:6" ht="18" customHeight="1" x14ac:dyDescent="0.25">
      <c r="A11" s="48" t="s">
        <v>193</v>
      </c>
      <c r="B11" s="59"/>
      <c r="C11" s="31">
        <v>565000000</v>
      </c>
      <c r="D11" s="31">
        <v>41000000</v>
      </c>
      <c r="E11" s="31">
        <f>C11+D11</f>
        <v>606000000</v>
      </c>
      <c r="F11" s="15"/>
    </row>
    <row r="12" spans="1:6" ht="18" customHeight="1" x14ac:dyDescent="0.25">
      <c r="A12" s="48" t="s">
        <v>198</v>
      </c>
      <c r="B12" s="59"/>
      <c r="C12" s="207">
        <v>0</v>
      </c>
      <c r="D12" s="207">
        <v>-14000000</v>
      </c>
      <c r="E12" s="71">
        <f>C12+D12</f>
        <v>-14000000</v>
      </c>
      <c r="F12" s="15"/>
    </row>
    <row r="13" spans="1:6" ht="18" customHeight="1" x14ac:dyDescent="0.25">
      <c r="A13" s="48" t="s">
        <v>199</v>
      </c>
      <c r="B13" s="59"/>
      <c r="C13" s="207">
        <v>-4000000</v>
      </c>
      <c r="D13" s="207">
        <v>0</v>
      </c>
      <c r="E13" s="71">
        <f>C13+D13</f>
        <v>-4000000</v>
      </c>
      <c r="F13" s="15"/>
    </row>
    <row r="14" spans="1:6" ht="18" customHeight="1" x14ac:dyDescent="0.25">
      <c r="A14" s="48" t="s">
        <v>200</v>
      </c>
      <c r="B14" s="59"/>
      <c r="C14" s="218">
        <v>0</v>
      </c>
      <c r="D14" s="218">
        <v>10000000</v>
      </c>
      <c r="E14" s="131">
        <f>C14+D14</f>
        <v>10000000</v>
      </c>
      <c r="F14" s="15"/>
    </row>
    <row r="15" spans="1:6" ht="18" customHeight="1" x14ac:dyDescent="0.25">
      <c r="A15" s="105" t="s">
        <v>201</v>
      </c>
      <c r="B15" s="59"/>
      <c r="C15" s="101">
        <f>SUM(C11:C14)</f>
        <v>561000000</v>
      </c>
      <c r="D15" s="101">
        <f>SUM(D11:D14)</f>
        <v>37000000</v>
      </c>
      <c r="E15" s="101">
        <f>C15+D15</f>
        <v>598000000</v>
      </c>
      <c r="F15" s="15"/>
    </row>
    <row r="16" spans="1:6" ht="18" customHeight="1" x14ac:dyDescent="0.25">
      <c r="A16" s="219"/>
      <c r="B16" s="59"/>
      <c r="C16" s="220"/>
      <c r="D16" s="220"/>
      <c r="F16" s="15"/>
    </row>
    <row r="17" spans="1:6" ht="18" customHeight="1" x14ac:dyDescent="0.25">
      <c r="A17" s="215" t="s">
        <v>138</v>
      </c>
      <c r="B17" s="59"/>
      <c r="C17" s="282" t="str">
        <f>C4</f>
        <v>1st Qtr 2019</v>
      </c>
      <c r="D17" s="295"/>
      <c r="E17" s="284"/>
      <c r="F17" s="15"/>
    </row>
    <row r="18" spans="1:6" ht="30.95" customHeight="1" x14ac:dyDescent="0.25">
      <c r="A18" s="28" t="s">
        <v>202</v>
      </c>
      <c r="B18" s="59"/>
      <c r="C18" s="23" t="s">
        <v>195</v>
      </c>
      <c r="D18" s="24" t="s">
        <v>196</v>
      </c>
      <c r="E18" s="217" t="s">
        <v>197</v>
      </c>
      <c r="F18" s="15"/>
    </row>
    <row r="19" spans="1:6" ht="18" customHeight="1" x14ac:dyDescent="0.25">
      <c r="A19" s="48" t="s">
        <v>193</v>
      </c>
      <c r="B19" s="59"/>
      <c r="C19" s="101">
        <v>5000000</v>
      </c>
      <c r="D19" s="101">
        <v>0</v>
      </c>
      <c r="E19" s="101">
        <f>C19+D19</f>
        <v>5000000</v>
      </c>
      <c r="F19" s="15"/>
    </row>
    <row r="20" spans="1:6" ht="18" customHeight="1" x14ac:dyDescent="0.25">
      <c r="A20" s="105" t="s">
        <v>201</v>
      </c>
      <c r="B20" s="59"/>
      <c r="C20" s="101">
        <f>SUM(C19:C19)</f>
        <v>5000000</v>
      </c>
      <c r="D20" s="101">
        <f>SUM(D19:D19)</f>
        <v>0</v>
      </c>
      <c r="E20" s="101">
        <f>C20+D20</f>
        <v>5000000</v>
      </c>
      <c r="F20" s="22"/>
    </row>
    <row r="21" spans="1:6" ht="15" customHeight="1" x14ac:dyDescent="0.25">
      <c r="A21" s="15"/>
      <c r="B21" s="59"/>
      <c r="C21" s="212"/>
      <c r="D21" s="212"/>
      <c r="F21" s="15"/>
    </row>
    <row r="22" spans="1:6" ht="18" customHeight="1" x14ac:dyDescent="0.25">
      <c r="A22" s="215" t="s">
        <v>138</v>
      </c>
      <c r="B22" s="59"/>
      <c r="C22" s="282" t="str">
        <f>C17</f>
        <v>1st Qtr 2019</v>
      </c>
      <c r="D22" s="296"/>
      <c r="E22" s="296"/>
      <c r="F22" s="15"/>
    </row>
    <row r="23" spans="1:6" ht="30.95" customHeight="1" x14ac:dyDescent="0.25">
      <c r="A23" s="28" t="s">
        <v>153</v>
      </c>
      <c r="B23" s="59"/>
      <c r="C23" s="214" t="s">
        <v>195</v>
      </c>
      <c r="D23" s="216" t="s">
        <v>196</v>
      </c>
      <c r="E23" s="216" t="s">
        <v>197</v>
      </c>
      <c r="F23" s="15"/>
    </row>
    <row r="24" spans="1:6" ht="18" customHeight="1" x14ac:dyDescent="0.25">
      <c r="A24" s="48" t="s">
        <v>193</v>
      </c>
      <c r="B24" s="59"/>
      <c r="C24" s="101">
        <v>3000000</v>
      </c>
      <c r="D24" s="101">
        <v>0</v>
      </c>
      <c r="E24" s="101">
        <f>C24+D24</f>
        <v>3000000</v>
      </c>
      <c r="F24" s="15"/>
    </row>
    <row r="25" spans="1:6" ht="18" customHeight="1" x14ac:dyDescent="0.25">
      <c r="A25" s="105" t="s">
        <v>201</v>
      </c>
      <c r="B25" s="59"/>
      <c r="C25" s="101">
        <f>SUM(C24:C24)</f>
        <v>3000000</v>
      </c>
      <c r="D25" s="101">
        <f>SUM(D24:D24)</f>
        <v>0</v>
      </c>
      <c r="E25" s="101">
        <f>C25+D25</f>
        <v>3000000</v>
      </c>
      <c r="F25" s="15"/>
    </row>
    <row r="26" spans="1:6" ht="18" customHeight="1" x14ac:dyDescent="0.25">
      <c r="A26" s="221"/>
      <c r="B26" s="59"/>
      <c r="C26" s="222"/>
      <c r="D26" s="222"/>
      <c r="E26" s="223"/>
      <c r="F26" s="15"/>
    </row>
    <row r="27" spans="1:6" ht="18" customHeight="1" x14ac:dyDescent="0.25">
      <c r="A27" s="83" t="s">
        <v>203</v>
      </c>
      <c r="B27" s="59"/>
      <c r="C27" s="291">
        <f>E15+E20+E25</f>
        <v>606000000</v>
      </c>
      <c r="D27" s="292"/>
      <c r="E27" s="293"/>
      <c r="F27" s="15"/>
    </row>
    <row r="28" spans="1:6" ht="18" customHeight="1" x14ac:dyDescent="0.25">
      <c r="A28" s="219"/>
      <c r="B28" s="59"/>
      <c r="C28" s="220"/>
      <c r="D28" s="220"/>
      <c r="F28" s="15"/>
    </row>
    <row r="29" spans="1:6" ht="18" customHeight="1" x14ac:dyDescent="0.25">
      <c r="A29" s="215" t="s">
        <v>138</v>
      </c>
      <c r="B29" s="59"/>
      <c r="C29" s="282" t="str">
        <f>C4</f>
        <v>1st Qtr 2019</v>
      </c>
      <c r="D29" s="295"/>
      <c r="E29" s="284"/>
      <c r="F29" s="15"/>
    </row>
    <row r="30" spans="1:6" ht="18" customHeight="1" x14ac:dyDescent="0.25">
      <c r="A30" s="28" t="s">
        <v>204</v>
      </c>
      <c r="B30" s="59"/>
      <c r="C30" s="297"/>
      <c r="D30" s="298"/>
      <c r="E30" s="299"/>
      <c r="F30" s="15"/>
    </row>
    <row r="31" spans="1:6" ht="18" customHeight="1" x14ac:dyDescent="0.25">
      <c r="A31" s="48" t="s">
        <v>205</v>
      </c>
      <c r="B31" s="59"/>
      <c r="C31" s="300">
        <v>515000000</v>
      </c>
      <c r="D31" s="301"/>
      <c r="E31" s="302"/>
      <c r="F31" s="15"/>
    </row>
    <row r="32" spans="1:6" ht="18" customHeight="1" x14ac:dyDescent="0.25">
      <c r="A32" s="48" t="s">
        <v>206</v>
      </c>
      <c r="B32" s="59"/>
      <c r="C32" s="303">
        <v>-157000000</v>
      </c>
      <c r="D32" s="304"/>
      <c r="E32" s="299"/>
      <c r="F32" s="15"/>
    </row>
    <row r="33" spans="1:6" ht="18" customHeight="1" x14ac:dyDescent="0.25">
      <c r="A33" s="48" t="s">
        <v>207</v>
      </c>
      <c r="B33" s="59"/>
      <c r="C33" s="303">
        <v>-10000000</v>
      </c>
      <c r="D33" s="304"/>
      <c r="E33" s="299"/>
      <c r="F33" s="15"/>
    </row>
    <row r="34" spans="1:6" ht="18" customHeight="1" x14ac:dyDescent="0.25">
      <c r="A34" s="48" t="s">
        <v>208</v>
      </c>
      <c r="B34" s="59"/>
      <c r="C34" s="303">
        <v>-569000000</v>
      </c>
      <c r="D34" s="304"/>
      <c r="E34" s="299"/>
      <c r="F34" s="15"/>
    </row>
    <row r="35" spans="1:6" ht="18" customHeight="1" x14ac:dyDescent="0.25">
      <c r="A35" s="48" t="s">
        <v>209</v>
      </c>
      <c r="B35" s="59"/>
      <c r="C35" s="303">
        <v>-41000000</v>
      </c>
      <c r="D35" s="304"/>
      <c r="E35" s="299"/>
      <c r="F35" s="15"/>
    </row>
    <row r="36" spans="1:6" ht="18" customHeight="1" x14ac:dyDescent="0.25">
      <c r="A36" s="48" t="s">
        <v>210</v>
      </c>
      <c r="B36" s="59"/>
      <c r="C36" s="310">
        <v>8000000</v>
      </c>
      <c r="D36" s="311"/>
      <c r="E36" s="312"/>
      <c r="F36" s="15"/>
    </row>
    <row r="37" spans="1:6" ht="18" customHeight="1" x14ac:dyDescent="0.25">
      <c r="A37" s="105" t="s">
        <v>211</v>
      </c>
      <c r="B37" s="59"/>
      <c r="C37" s="291">
        <f>C31-C32-C33+C34+C35+C36</f>
        <v>80000000</v>
      </c>
      <c r="D37" s="292"/>
      <c r="E37" s="293"/>
      <c r="F37" s="15"/>
    </row>
    <row r="38" spans="1:6" ht="15" customHeight="1" x14ac:dyDescent="0.25">
      <c r="A38" s="86"/>
      <c r="B38" s="59"/>
      <c r="F38" s="15"/>
    </row>
    <row r="39" spans="1:6" ht="18" customHeight="1" x14ac:dyDescent="0.25">
      <c r="A39" s="215" t="s">
        <v>138</v>
      </c>
      <c r="B39" s="59"/>
      <c r="C39" s="282" t="str">
        <f>C4</f>
        <v>1st Qtr 2019</v>
      </c>
      <c r="D39" s="313" t="s">
        <v>29</v>
      </c>
      <c r="E39" s="284"/>
      <c r="F39" s="15"/>
    </row>
    <row r="40" spans="1:6" ht="18" customHeight="1" x14ac:dyDescent="0.25">
      <c r="A40" s="28" t="s">
        <v>212</v>
      </c>
      <c r="B40" s="59"/>
      <c r="C40" s="305">
        <v>1019000000</v>
      </c>
      <c r="D40" s="306"/>
      <c r="E40" s="299"/>
      <c r="F40" s="15"/>
    </row>
    <row r="41" spans="1:6" ht="18" customHeight="1" x14ac:dyDescent="0.25">
      <c r="A41" s="48" t="s">
        <v>213</v>
      </c>
      <c r="B41" s="59"/>
      <c r="C41" s="307">
        <v>323000000</v>
      </c>
      <c r="D41" s="308"/>
      <c r="E41" s="308"/>
      <c r="F41" s="15"/>
    </row>
    <row r="42" spans="1:6" ht="18" customHeight="1" x14ac:dyDescent="0.25">
      <c r="A42" s="48" t="s">
        <v>214</v>
      </c>
      <c r="B42" s="59"/>
      <c r="C42" s="309"/>
      <c r="D42" s="299"/>
      <c r="E42" s="299"/>
      <c r="F42" s="15"/>
    </row>
    <row r="43" spans="1:6" ht="18" customHeight="1" x14ac:dyDescent="0.25">
      <c r="A43" s="38" t="s">
        <v>215</v>
      </c>
      <c r="B43" s="59"/>
      <c r="C43" s="303">
        <v>13000000</v>
      </c>
      <c r="D43" s="299"/>
      <c r="E43" s="299"/>
      <c r="F43" s="15"/>
    </row>
    <row r="44" spans="1:6" ht="18" customHeight="1" x14ac:dyDescent="0.25">
      <c r="A44" s="38" t="s">
        <v>216</v>
      </c>
      <c r="B44" s="59"/>
      <c r="C44" s="303">
        <v>-14000000</v>
      </c>
      <c r="D44" s="299"/>
      <c r="E44" s="299"/>
      <c r="F44" s="15"/>
    </row>
    <row r="45" spans="1:6" ht="18" customHeight="1" x14ac:dyDescent="0.25">
      <c r="A45" s="38" t="s">
        <v>217</v>
      </c>
      <c r="B45" s="59"/>
      <c r="C45" s="303">
        <v>-37000000</v>
      </c>
      <c r="D45" s="299"/>
      <c r="E45" s="299"/>
      <c r="F45" s="15"/>
    </row>
    <row r="46" spans="1:6" ht="18" customHeight="1" x14ac:dyDescent="0.25">
      <c r="A46" s="225" t="s">
        <v>218</v>
      </c>
      <c r="B46" s="59"/>
      <c r="C46" s="310">
        <f>C32+C6+E13</f>
        <v>-162000000</v>
      </c>
      <c r="D46" s="312"/>
      <c r="E46" s="312"/>
      <c r="F46" s="15"/>
    </row>
    <row r="47" spans="1:6" ht="18" customHeight="1" x14ac:dyDescent="0.25">
      <c r="A47" s="255" t="s">
        <v>219</v>
      </c>
      <c r="B47" s="59"/>
      <c r="C47" s="291">
        <f>C40+C41-SUM(C43:C46)</f>
        <v>1542000000</v>
      </c>
      <c r="D47" s="292"/>
      <c r="E47" s="293"/>
      <c r="F47" s="15"/>
    </row>
    <row r="48" spans="1:6" ht="15" customHeight="1" x14ac:dyDescent="0.25">
      <c r="A48" s="86"/>
      <c r="B48" s="59"/>
      <c r="C48" s="16"/>
      <c r="F48" s="15"/>
    </row>
    <row r="49" spans="1:13" ht="18" customHeight="1" x14ac:dyDescent="0.2">
      <c r="A49" s="274" t="s">
        <v>189</v>
      </c>
      <c r="B49" s="275"/>
      <c r="C49" s="275"/>
      <c r="D49" s="275"/>
      <c r="F49" s="15"/>
    </row>
    <row r="50" spans="1:13" ht="15" customHeight="1" x14ac:dyDescent="0.2">
      <c r="A50" s="275"/>
      <c r="B50" s="272"/>
      <c r="C50" s="272"/>
      <c r="D50" s="272"/>
      <c r="F50" s="15"/>
    </row>
    <row r="51" spans="1:13" ht="15" customHeight="1" x14ac:dyDescent="0.2">
      <c r="A51" s="88"/>
      <c r="B51" s="88"/>
      <c r="C51" s="88"/>
      <c r="D51" s="88"/>
      <c r="F51" s="15"/>
    </row>
    <row r="52" spans="1:13" ht="15" customHeight="1" x14ac:dyDescent="0.2">
      <c r="A52" s="88"/>
      <c r="B52" s="88"/>
      <c r="C52" s="88"/>
      <c r="D52" s="88"/>
      <c r="F52" s="15"/>
    </row>
    <row r="53" spans="1:13" ht="15" customHeight="1" x14ac:dyDescent="0.2">
      <c r="A53" s="88"/>
      <c r="B53" s="88"/>
      <c r="C53" s="88"/>
      <c r="D53" s="88"/>
      <c r="F53" s="15"/>
    </row>
    <row r="54" spans="1:13" ht="15" customHeight="1" x14ac:dyDescent="0.2">
      <c r="A54" s="88"/>
      <c r="B54" s="88"/>
      <c r="C54" s="88"/>
      <c r="D54" s="88"/>
      <c r="F54" s="15"/>
    </row>
    <row r="55" spans="1:13" ht="15" customHeight="1" x14ac:dyDescent="0.2">
      <c r="A55" s="88"/>
      <c r="B55" s="88"/>
      <c r="C55" s="88"/>
      <c r="D55" s="88"/>
      <c r="F55" s="15"/>
    </row>
    <row r="56" spans="1:13" ht="15" customHeight="1" x14ac:dyDescent="0.2">
      <c r="A56" s="88"/>
      <c r="B56" s="88"/>
      <c r="C56" s="88"/>
      <c r="D56" s="88"/>
      <c r="F56" s="15"/>
    </row>
    <row r="57" spans="1:13" ht="15" customHeight="1" x14ac:dyDescent="0.2">
      <c r="A57" s="88"/>
      <c r="B57" s="88"/>
      <c r="C57" s="88"/>
      <c r="D57" s="88"/>
      <c r="F57" s="15"/>
    </row>
    <row r="58" spans="1:13" ht="15" customHeight="1" x14ac:dyDescent="0.25">
      <c r="A58" s="86"/>
      <c r="B58" s="59"/>
      <c r="C58" s="212"/>
      <c r="D58" s="212"/>
      <c r="F58" s="15"/>
    </row>
    <row r="59" spans="1:13" ht="15" customHeight="1" x14ac:dyDescent="0.25">
      <c r="A59" s="86"/>
      <c r="B59" s="59"/>
      <c r="C59" s="212"/>
      <c r="D59" s="212"/>
      <c r="F59" s="15"/>
    </row>
    <row r="60" spans="1:13" ht="15" customHeight="1" x14ac:dyDescent="0.2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1:13" ht="15" customHeight="1" x14ac:dyDescent="0.2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3" ht="15" customHeight="1" x14ac:dyDescent="0.2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</sheetData>
  <mergeCells count="30">
    <mergeCell ref="A49:D49"/>
    <mergeCell ref="A50:D50"/>
    <mergeCell ref="C44:E44"/>
    <mergeCell ref="C45:E45"/>
    <mergeCell ref="C46:E46"/>
    <mergeCell ref="C47:E47"/>
    <mergeCell ref="C40:E40"/>
    <mergeCell ref="C41:E41"/>
    <mergeCell ref="C42:E42"/>
    <mergeCell ref="C43:E43"/>
    <mergeCell ref="C34:E34"/>
    <mergeCell ref="C35:E35"/>
    <mergeCell ref="C36:E36"/>
    <mergeCell ref="C37:E37"/>
    <mergeCell ref="C39:E39"/>
    <mergeCell ref="C29:E29"/>
    <mergeCell ref="C30:E30"/>
    <mergeCell ref="C31:E31"/>
    <mergeCell ref="C32:E32"/>
    <mergeCell ref="C33:E33"/>
    <mergeCell ref="C7:E7"/>
    <mergeCell ref="C9:E9"/>
    <mergeCell ref="C17:E17"/>
    <mergeCell ref="C22:E22"/>
    <mergeCell ref="C27:E27"/>
    <mergeCell ref="A1:F1"/>
    <mergeCell ref="A2:F2"/>
    <mergeCell ref="C4:E4"/>
    <mergeCell ref="C5:E5"/>
    <mergeCell ref="C6:E6"/>
  </mergeCell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IR Package - Table of Contents</vt:lpstr>
      <vt:lpstr>Statements of Income</vt:lpstr>
      <vt:lpstr>Balance Sheets</vt:lpstr>
      <vt:lpstr>Statements of Cash Flows</vt:lpstr>
      <vt:lpstr>Segment Income Statement</vt:lpstr>
      <vt:lpstr>United States Supplemental Fina</vt:lpstr>
      <vt:lpstr>International Supplemental Fina</vt:lpstr>
      <vt:lpstr>Non-GAAP Reconciliations</vt:lpstr>
      <vt:lpstr>Non-GAAP Reconciliations 2</vt:lpstr>
      <vt:lpstr>Non-GAAP Reconciliations 3</vt:lpstr>
      <vt:lpstr>'Balance Sheets'!Print_Area</vt:lpstr>
      <vt:lpstr>'International Supplemental Fina'!Print_Area</vt:lpstr>
      <vt:lpstr>'IR Package - Table of Contents'!Print_Area</vt:lpstr>
      <vt:lpstr>'Non-GAAP Reconciliations'!Print_Area</vt:lpstr>
      <vt:lpstr>'Non-GAAP Reconciliations 3'!Print_Area</vt:lpstr>
      <vt:lpstr>'Segment Income Statement'!Print_Area</vt:lpstr>
      <vt:lpstr>'Statements of Cash Flows'!Print_Area</vt:lpstr>
      <vt:lpstr>'Statements of Income'!Print_Area</vt:lpstr>
      <vt:lpstr>'United States Supplemental Fina'!Print_Area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MRO-MASTER WB-2019 Q1</dc:title>
  <dc:creator>Workiva - Alexandra Gonzalez</dc:creator>
  <cp:lastModifiedBy>Hooper, Paula P. (MRO)</cp:lastModifiedBy>
  <dcterms:created xsi:type="dcterms:W3CDTF">2019-05-01T17:05:55Z</dcterms:created>
  <dcterms:modified xsi:type="dcterms:W3CDTF">2019-05-01T17:47:11Z</dcterms:modified>
</cp:coreProperties>
</file>