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yrrs620.mnet.com\mrousers$\SV8\My Documents\Earnings\2017 Q1\"/>
    </mc:Choice>
  </mc:AlternateContent>
  <bookViews>
    <workbookView xWindow="0" yWindow="0" windowWidth="28800" windowHeight="14232" tabRatio="798"/>
  </bookViews>
  <sheets>
    <sheet name="IR Package - Table of Contents" sheetId="1" r:id="rId1"/>
    <sheet name="Segment Income Statement" sheetId="2" r:id="rId2"/>
    <sheet name="Statements of Income" sheetId="3" r:id="rId3"/>
    <sheet name="Balance Sheets" sheetId="4" r:id="rId4"/>
    <sheet name="Statements of Cash Flows" sheetId="5" r:id="rId5"/>
    <sheet name="Net PP&amp;E" sheetId="6" r:id="rId6"/>
    <sheet name="North America E&amp;P Supplemental " sheetId="7" r:id="rId7"/>
    <sheet name="North America E&amp;P Sales Volumes" sheetId="8" r:id="rId8"/>
    <sheet name="North America E&amp;P  Price Realiz" sheetId="9" r:id="rId9"/>
    <sheet name="International E&amp;P Supplemental " sheetId="10" r:id="rId10"/>
    <sheet name="International E&amp;P Sales Volumes" sheetId="11" r:id="rId11"/>
    <sheet name="International E&amp;P Price Realiza" sheetId="12" r:id="rId12"/>
    <sheet name="Discontinued Operations" sheetId="13" r:id="rId13"/>
    <sheet name="Non-GAAP Reconciliations" sheetId="14" r:id="rId14"/>
    <sheet name="Non-GAAP Reconciliations 2" sheetId="15" r:id="rId15"/>
    <sheet name="Market Data" sheetId="17" r:id="rId16"/>
  </sheets>
  <definedNames>
    <definedName name="_xlnm.Print_Area" localSheetId="3">'Balance Sheets'!$A$1:$M$50</definedName>
    <definedName name="_xlnm.Print_Area" localSheetId="12">'Discontinued Operations'!$A$1:$N$37</definedName>
    <definedName name="_xlnm.Print_Area" localSheetId="11">'International E&amp;P Price Realiza'!$A$1:$N$32</definedName>
    <definedName name="_xlnm.Print_Area" localSheetId="10">'International E&amp;P Sales Volumes'!$A$1:$N$36</definedName>
    <definedName name="_xlnm.Print_Area" localSheetId="9">'International E&amp;P Supplemental '!$A$1:$N$40</definedName>
    <definedName name="_xlnm.Print_Area" localSheetId="0">'IR Package - Table of Contents'!$A$1:$G$35</definedName>
    <definedName name="_xlnm.Print_Area" localSheetId="15">'Market Data'!$A$1:$X$40</definedName>
    <definedName name="_xlnm.Print_Area" localSheetId="5">'Net PP&amp;E'!$A$1:$R$16</definedName>
    <definedName name="_xlnm.Print_Area" localSheetId="13">'Non-GAAP Reconciliations'!$A$1:$N$51</definedName>
    <definedName name="_xlnm.Print_Area" localSheetId="14">'Non-GAAP Reconciliations 2'!$A$1:$N$55</definedName>
    <definedName name="_xlnm.Print_Area" localSheetId="8">'North America E&amp;P  Price Realiz'!$A$1:$N$46</definedName>
    <definedName name="_xlnm.Print_Area" localSheetId="7">'North America E&amp;P Sales Volumes'!$A$1:$M$36</definedName>
    <definedName name="_xlnm.Print_Area" localSheetId="6">'North America E&amp;P Supplemental '!$A$1:$O$34</definedName>
    <definedName name="_xlnm.Print_Area" localSheetId="1">'Segment Income Statement'!$A$1:$N$50</definedName>
    <definedName name="_xlnm.Print_Area" localSheetId="4">'Statements of Cash Flows'!$A$1:$M$59</definedName>
    <definedName name="_xlnm.Print_Area" localSheetId="2">'Statements of Income'!$A$1:$O$59</definedName>
  </definedNames>
  <calcPr calcId="152511"/>
</workbook>
</file>

<file path=xl/calcChain.xml><?xml version="1.0" encoding="utf-8"?>
<calcChain xmlns="http://schemas.openxmlformats.org/spreadsheetml/2006/main">
  <c r="G50" i="15" l="1"/>
  <c r="F50" i="15"/>
  <c r="E50" i="15"/>
  <c r="D50" i="15"/>
  <c r="C50" i="15" l="1"/>
  <c r="G29" i="15" l="1"/>
  <c r="G28" i="15"/>
  <c r="G27" i="15"/>
  <c r="G32" i="15" l="1"/>
  <c r="G31" i="15"/>
  <c r="I32" i="15"/>
  <c r="F32" i="15"/>
  <c r="E32" i="15"/>
  <c r="D32" i="15"/>
  <c r="C32" i="15"/>
  <c r="I27" i="15"/>
  <c r="I29" i="15" s="1"/>
  <c r="F27" i="15"/>
  <c r="F29" i="15" s="1"/>
  <c r="E27" i="15"/>
  <c r="E29" i="15" s="1"/>
  <c r="D27" i="15"/>
  <c r="D29" i="15" s="1"/>
  <c r="C27" i="15"/>
  <c r="C29" i="15" s="1"/>
  <c r="I38" i="15"/>
  <c r="F38" i="15"/>
  <c r="E38" i="15"/>
  <c r="D38" i="15"/>
  <c r="C38" i="15"/>
  <c r="G37" i="15"/>
  <c r="G36" i="15"/>
  <c r="G35" i="15"/>
  <c r="G34" i="15"/>
  <c r="G38" i="15" s="1"/>
  <c r="F33" i="10"/>
  <c r="E33" i="10"/>
  <c r="D33" i="10"/>
  <c r="C33" i="10"/>
  <c r="G31" i="10"/>
  <c r="I33" i="10"/>
  <c r="G32" i="10"/>
  <c r="G30" i="10"/>
  <c r="G29" i="10"/>
  <c r="G33" i="10" l="1"/>
  <c r="F44" i="5" l="1"/>
  <c r="F36" i="5"/>
  <c r="H50" i="5"/>
  <c r="C50" i="5"/>
  <c r="H45" i="4"/>
  <c r="F45" i="4"/>
  <c r="E45" i="4"/>
  <c r="D45" i="4"/>
  <c r="C45" i="4"/>
  <c r="C38" i="3" l="1"/>
  <c r="I54" i="15" l="1"/>
  <c r="I43" i="2" l="1"/>
  <c r="I38" i="3" l="1"/>
  <c r="E38" i="3"/>
  <c r="I46" i="15"/>
  <c r="D46" i="15"/>
  <c r="E46" i="15"/>
  <c r="F46" i="15"/>
  <c r="G46" i="15"/>
  <c r="C46" i="15"/>
  <c r="I45" i="15"/>
  <c r="I42" i="15"/>
  <c r="I34" i="14" l="1"/>
  <c r="I38" i="14" s="1"/>
  <c r="D38" i="14"/>
  <c r="E38" i="14"/>
  <c r="F38" i="14"/>
  <c r="G38" i="14"/>
  <c r="C38" i="14"/>
  <c r="D34" i="14"/>
  <c r="E34" i="14"/>
  <c r="F34" i="14"/>
  <c r="G34" i="14"/>
  <c r="C34" i="14"/>
  <c r="I46" i="14"/>
  <c r="I45" i="14"/>
  <c r="I44" i="14"/>
  <c r="I6" i="14" l="1"/>
  <c r="I18" i="14" s="1"/>
  <c r="I23" i="13" l="1"/>
  <c r="I21" i="13"/>
  <c r="H14" i="4" l="1"/>
  <c r="H21" i="4" s="1"/>
  <c r="I21" i="2" l="1"/>
  <c r="I43" i="15" s="1"/>
  <c r="I44" i="15" s="1"/>
  <c r="I20" i="2"/>
  <c r="I22" i="2" s="1"/>
  <c r="F10" i="2"/>
  <c r="F16" i="2"/>
  <c r="I16" i="2"/>
  <c r="I17" i="2"/>
  <c r="I11" i="2"/>
  <c r="I10" i="2"/>
  <c r="I24" i="2" l="1"/>
  <c r="I40" i="2" s="1"/>
  <c r="I44" i="2" s="1"/>
  <c r="H27" i="5" l="1"/>
  <c r="I42" i="14" s="1"/>
  <c r="I47" i="14" s="1"/>
  <c r="F41" i="2" l="1"/>
  <c r="F43" i="2" s="1"/>
  <c r="C41" i="2"/>
  <c r="C43" i="2" s="1"/>
  <c r="D41" i="2"/>
  <c r="D43" i="2" s="1"/>
  <c r="E41" i="2"/>
  <c r="E43" i="2" s="1"/>
  <c r="G33" i="2"/>
  <c r="G32" i="2"/>
  <c r="E51" i="3"/>
  <c r="D51" i="3"/>
  <c r="H36" i="5" l="1"/>
  <c r="F50" i="5"/>
  <c r="E50" i="5"/>
  <c r="D50" i="5"/>
  <c r="E54" i="15" l="1"/>
  <c r="C54" i="15"/>
  <c r="C42" i="4"/>
  <c r="C15" i="5" l="1"/>
  <c r="D15" i="5" s="1"/>
  <c r="E15" i="5" s="1"/>
  <c r="F15" i="5" s="1"/>
  <c r="C11" i="5"/>
  <c r="D11" i="5" s="1"/>
  <c r="E11" i="5" s="1"/>
  <c r="F11" i="5" s="1"/>
  <c r="C16" i="5" l="1"/>
  <c r="D16" i="5" s="1"/>
  <c r="E16" i="5" s="1"/>
  <c r="F16" i="5" s="1"/>
  <c r="C13" i="5"/>
  <c r="D13" i="5" s="1"/>
  <c r="E13" i="5" s="1"/>
  <c r="F13" i="5" s="1"/>
  <c r="C12" i="5"/>
  <c r="D12" i="5" l="1"/>
  <c r="E12" i="5" s="1"/>
  <c r="F12" i="5" s="1"/>
  <c r="F27" i="5" s="1"/>
  <c r="F53" i="5" s="1"/>
  <c r="F55" i="5"/>
  <c r="E55" i="5"/>
  <c r="D55" i="5"/>
  <c r="C55" i="5"/>
  <c r="E36" i="5"/>
  <c r="D36" i="5"/>
  <c r="C36" i="5"/>
  <c r="H54" i="5" l="1"/>
  <c r="F45" i="15"/>
  <c r="E45" i="15"/>
  <c r="D45" i="15"/>
  <c r="C45" i="15"/>
  <c r="G42" i="15"/>
  <c r="F42" i="15"/>
  <c r="E42" i="15"/>
  <c r="D42" i="15"/>
  <c r="C42" i="15"/>
  <c r="F46" i="14"/>
  <c r="E46" i="14"/>
  <c r="D46" i="14"/>
  <c r="C46" i="14"/>
  <c r="F45" i="14"/>
  <c r="E45" i="14"/>
  <c r="D45" i="14"/>
  <c r="C45" i="14"/>
  <c r="F44" i="14"/>
  <c r="E44" i="14"/>
  <c r="D44" i="14"/>
  <c r="C44" i="14"/>
  <c r="E6" i="14"/>
  <c r="C6" i="14"/>
  <c r="C18" i="14" s="1"/>
  <c r="C51" i="3" s="1"/>
  <c r="G17" i="14"/>
  <c r="G16" i="14"/>
  <c r="G15" i="14"/>
  <c r="G14" i="14"/>
  <c r="G13" i="14"/>
  <c r="G12" i="14"/>
  <c r="G11" i="14"/>
  <c r="G10" i="14"/>
  <c r="G9" i="14"/>
  <c r="G8" i="14"/>
  <c r="H31" i="4" l="1"/>
  <c r="H39" i="4" s="1"/>
  <c r="F31" i="4"/>
  <c r="F39" i="4" s="1"/>
  <c r="F42" i="4" s="1"/>
  <c r="E31" i="4"/>
  <c r="E39" i="4" s="1"/>
  <c r="E42" i="4" s="1"/>
  <c r="D31" i="4"/>
  <c r="D39" i="4" s="1"/>
  <c r="D42" i="4" s="1"/>
  <c r="C31" i="4"/>
  <c r="C39" i="4" s="1"/>
  <c r="F14" i="4"/>
  <c r="F21" i="4" s="1"/>
  <c r="E14" i="4"/>
  <c r="E21" i="4" s="1"/>
  <c r="D14" i="4"/>
  <c r="D21" i="4" s="1"/>
  <c r="C14" i="4"/>
  <c r="C21" i="4" s="1"/>
  <c r="H42" i="4" l="1"/>
  <c r="E27" i="5"/>
  <c r="D27" i="5"/>
  <c r="C27" i="5"/>
  <c r="C44" i="5"/>
  <c r="D44" i="5"/>
  <c r="E44" i="5"/>
  <c r="C53" i="5" l="1"/>
  <c r="E53" i="5"/>
  <c r="D53" i="5"/>
  <c r="D42" i="14"/>
  <c r="D47" i="14" s="1"/>
  <c r="C42" i="14"/>
  <c r="C47" i="14" s="1"/>
  <c r="E42" i="14"/>
  <c r="E47" i="14" s="1"/>
  <c r="F42" i="14"/>
  <c r="F47" i="14" s="1"/>
  <c r="H44" i="5"/>
  <c r="H53" i="5" s="1"/>
  <c r="H55" i="5" l="1"/>
  <c r="F19" i="13"/>
  <c r="F21" i="13" s="1"/>
  <c r="G18" i="13"/>
  <c r="E19" i="13"/>
  <c r="D19" i="13"/>
  <c r="C19" i="13"/>
  <c r="G22" i="13"/>
  <c r="F23" i="13" l="1"/>
  <c r="E21" i="13"/>
  <c r="E23" i="13" s="1"/>
  <c r="D21" i="13"/>
  <c r="D23" i="13" s="1"/>
  <c r="C21" i="13"/>
  <c r="C23" i="13" s="1"/>
  <c r="G17" i="13"/>
  <c r="G16" i="13"/>
  <c r="G14" i="13"/>
  <c r="G13" i="13"/>
  <c r="G12" i="13"/>
  <c r="G11" i="13"/>
  <c r="G10" i="13"/>
  <c r="G7" i="13"/>
  <c r="G19" i="13" l="1"/>
  <c r="G21" i="13" s="1"/>
  <c r="G23" i="13" s="1"/>
  <c r="C10" i="6"/>
  <c r="G24" i="15"/>
  <c r="G23" i="15"/>
  <c r="G22" i="15"/>
  <c r="G21" i="15"/>
  <c r="G33" i="14"/>
  <c r="G32" i="14"/>
  <c r="G31" i="14"/>
  <c r="G30" i="14"/>
  <c r="G29" i="14"/>
  <c r="G28" i="14"/>
  <c r="G27" i="14"/>
  <c r="G26" i="14"/>
  <c r="G25" i="14"/>
  <c r="G24" i="14"/>
  <c r="G22" i="14"/>
  <c r="G18" i="10"/>
  <c r="G17" i="10"/>
  <c r="G16" i="10"/>
  <c r="G13" i="10"/>
  <c r="G11" i="10"/>
  <c r="G9" i="10"/>
  <c r="G7" i="10"/>
  <c r="G18" i="7"/>
  <c r="G17" i="7"/>
  <c r="G16" i="7"/>
  <c r="G13" i="7"/>
  <c r="G11" i="7"/>
  <c r="G9" i="7"/>
  <c r="G7" i="7"/>
  <c r="G29" i="2" l="1"/>
  <c r="G28" i="2"/>
  <c r="G27" i="2"/>
  <c r="F45" i="2"/>
  <c r="E45" i="2"/>
  <c r="D45" i="2"/>
  <c r="C45" i="2"/>
  <c r="G42" i="2"/>
  <c r="G45" i="15" s="1"/>
  <c r="G39" i="2"/>
  <c r="G38" i="2"/>
  <c r="G37" i="2"/>
  <c r="G36" i="2"/>
  <c r="G35" i="2"/>
  <c r="G34" i="2"/>
  <c r="F21" i="2" l="1"/>
  <c r="F43" i="15" s="1"/>
  <c r="F44" i="15" s="1"/>
  <c r="E21" i="2"/>
  <c r="D21" i="2"/>
  <c r="C21" i="2"/>
  <c r="C22" i="2" s="1"/>
  <c r="F17" i="2"/>
  <c r="E17" i="2"/>
  <c r="D17" i="2"/>
  <c r="C17" i="2"/>
  <c r="F11" i="2"/>
  <c r="E11" i="2"/>
  <c r="D11" i="2"/>
  <c r="C11" i="2"/>
  <c r="E16" i="2"/>
  <c r="D16" i="2"/>
  <c r="C16" i="2"/>
  <c r="E10" i="2"/>
  <c r="D10" i="2"/>
  <c r="C10" i="2"/>
  <c r="G15" i="2"/>
  <c r="G14" i="2"/>
  <c r="G9" i="2"/>
  <c r="G8" i="2"/>
  <c r="F20" i="2"/>
  <c r="E20" i="2"/>
  <c r="E24" i="2" s="1"/>
  <c r="D20" i="2"/>
  <c r="D24" i="2" s="1"/>
  <c r="D40" i="2" s="1"/>
  <c r="D44" i="2" s="1"/>
  <c r="D46" i="2" s="1"/>
  <c r="C20" i="2"/>
  <c r="C24" i="2" s="1"/>
  <c r="C40" i="2" s="1"/>
  <c r="E44" i="2" l="1"/>
  <c r="E46" i="2" s="1"/>
  <c r="E40" i="2"/>
  <c r="G17" i="2"/>
  <c r="C44" i="2"/>
  <c r="C46" i="2" s="1"/>
  <c r="G16" i="2"/>
  <c r="G10" i="2"/>
  <c r="D22" i="2"/>
  <c r="D43" i="15"/>
  <c r="D44" i="15" s="1"/>
  <c r="F22" i="2"/>
  <c r="F24" i="2"/>
  <c r="E22" i="2"/>
  <c r="E43" i="15"/>
  <c r="E44" i="15" s="1"/>
  <c r="G11" i="2"/>
  <c r="G21" i="2"/>
  <c r="G43" i="15" s="1"/>
  <c r="C43" i="15"/>
  <c r="G20" i="2"/>
  <c r="G24" i="2" s="1"/>
  <c r="G40" i="2" s="1"/>
  <c r="F44" i="2" l="1"/>
  <c r="F46" i="2" s="1"/>
  <c r="F40" i="2"/>
  <c r="G22" i="2"/>
  <c r="G50" i="3"/>
  <c r="F50" i="3"/>
  <c r="E50" i="3"/>
  <c r="D50" i="3"/>
  <c r="C50" i="3"/>
  <c r="C45" i="3" l="1"/>
  <c r="D45" i="3"/>
  <c r="E45" i="3"/>
  <c r="F45" i="3"/>
  <c r="G45" i="3"/>
  <c r="I33" i="3" l="1"/>
  <c r="I13" i="3"/>
  <c r="I25" i="3" s="1"/>
  <c r="I28" i="3" s="1"/>
  <c r="I35" i="3" l="1"/>
  <c r="I37" i="3" s="1"/>
  <c r="F24" i="3"/>
  <c r="E24" i="3" l="1"/>
  <c r="G16" i="3" l="1"/>
  <c r="D24" i="3" l="1"/>
  <c r="F13" i="3" l="1"/>
  <c r="F25" i="3" s="1"/>
  <c r="F28" i="3" s="1"/>
  <c r="F38" i="3" s="1"/>
  <c r="F54" i="15" s="1"/>
  <c r="E13" i="3"/>
  <c r="E25" i="3" s="1"/>
  <c r="E28" i="3" s="1"/>
  <c r="D13" i="3"/>
  <c r="D25" i="3" s="1"/>
  <c r="D28" i="3" s="1"/>
  <c r="D38" i="3" s="1"/>
  <c r="D54" i="15" s="1"/>
  <c r="F33" i="3"/>
  <c r="E33" i="3"/>
  <c r="D33" i="3"/>
  <c r="C33" i="3"/>
  <c r="C24" i="3"/>
  <c r="C13" i="3"/>
  <c r="C25" i="3" s="1"/>
  <c r="C28" i="3" s="1"/>
  <c r="C35" i="3" s="1"/>
  <c r="C37" i="3" s="1"/>
  <c r="G28" i="3" l="1"/>
  <c r="G38" i="3" s="1"/>
  <c r="G54" i="15" s="1"/>
  <c r="F35" i="3"/>
  <c r="F6" i="14" s="1"/>
  <c r="F18" i="14" s="1"/>
  <c r="F51" i="3" s="1"/>
  <c r="E35" i="3"/>
  <c r="E37" i="3" s="1"/>
  <c r="D35" i="3"/>
  <c r="G54" i="3"/>
  <c r="G36" i="3"/>
  <c r="G45" i="2" s="1"/>
  <c r="G33" i="3"/>
  <c r="G32" i="3"/>
  <c r="G31" i="3"/>
  <c r="G27" i="3"/>
  <c r="G25" i="3"/>
  <c r="G24" i="3"/>
  <c r="G23" i="3"/>
  <c r="G22" i="3"/>
  <c r="G21" i="3"/>
  <c r="G20" i="3"/>
  <c r="G19" i="3"/>
  <c r="G18" i="3"/>
  <c r="G17" i="3"/>
  <c r="G13" i="3"/>
  <c r="G12" i="3"/>
  <c r="G11" i="3"/>
  <c r="G10" i="3"/>
  <c r="G9" i="3"/>
  <c r="G8" i="3"/>
  <c r="D37" i="3" l="1"/>
  <c r="D6" i="14"/>
  <c r="G41" i="2"/>
  <c r="G43" i="2" s="1"/>
  <c r="F37" i="3"/>
  <c r="G35" i="3"/>
  <c r="G6" i="14" s="1"/>
  <c r="G18" i="14" s="1"/>
  <c r="G51" i="3" s="1"/>
  <c r="E10" i="6"/>
  <c r="G37" i="3" l="1"/>
  <c r="G44" i="2"/>
  <c r="G46" i="2" s="1"/>
  <c r="I46" i="2"/>
  <c r="M21" i="15" l="1"/>
  <c r="M22" i="15"/>
  <c r="M23" i="15"/>
  <c r="F14" i="15"/>
  <c r="G14" i="15" s="1"/>
  <c r="G13" i="15"/>
  <c r="G12" i="15"/>
  <c r="G10" i="15"/>
  <c r="F9" i="15"/>
  <c r="G9" i="15" s="1"/>
  <c r="G8" i="15"/>
  <c r="G7" i="15"/>
  <c r="F15" i="15" l="1"/>
  <c r="G15" i="15" s="1"/>
  <c r="M46" i="15"/>
  <c r="L44" i="15"/>
  <c r="M44" i="15" s="1"/>
  <c r="M43" i="15"/>
  <c r="M42" i="15"/>
  <c r="L14" i="15"/>
  <c r="M14" i="15" s="1"/>
  <c r="M13" i="15"/>
  <c r="M12" i="15"/>
  <c r="M10" i="15"/>
  <c r="L9" i="15"/>
  <c r="M9" i="15" s="1"/>
  <c r="M8" i="15"/>
  <c r="M7" i="15"/>
  <c r="L15" i="15" l="1"/>
  <c r="M15" i="15" s="1"/>
  <c r="C44" i="15" l="1"/>
  <c r="G44" i="15" s="1"/>
</calcChain>
</file>

<file path=xl/sharedStrings.xml><?xml version="1.0" encoding="utf-8"?>
<sst xmlns="http://schemas.openxmlformats.org/spreadsheetml/2006/main" count="899" uniqueCount="365">
  <si>
    <t>Table of Contents:</t>
  </si>
  <si>
    <t>Segment Income Summary</t>
  </si>
  <si>
    <t>Zach Dailey</t>
  </si>
  <si>
    <t>713/296-4140</t>
  </si>
  <si>
    <t>Statements of Income</t>
  </si>
  <si>
    <t>zbdailey@marathonoil.com</t>
  </si>
  <si>
    <t>Balance Sheets</t>
  </si>
  <si>
    <t>Statements of Cash Flows</t>
  </si>
  <si>
    <t>Janine Kaul</t>
  </si>
  <si>
    <t>713/296-2154</t>
  </si>
  <si>
    <t>Net PP&amp;E</t>
  </si>
  <si>
    <t>jkaul@marathonoil.com</t>
  </si>
  <si>
    <t>North America E&amp;P Supplemental Financial Data</t>
  </si>
  <si>
    <t>North America E&amp;P Sales Volumes</t>
  </si>
  <si>
    <t>Investor Relations</t>
  </si>
  <si>
    <t>North America E&amp;P Price Realizations</t>
  </si>
  <si>
    <t>International E&amp;P Supplemental Financial Data</t>
  </si>
  <si>
    <t>5555 San Felipe</t>
  </si>
  <si>
    <t>International E&amp;P Sales Volumes</t>
  </si>
  <si>
    <t>Houston, TX  77056-2723</t>
  </si>
  <si>
    <t>International E&amp;P Price Realizations</t>
  </si>
  <si>
    <t>Non-GAAP Reconciliations</t>
  </si>
  <si>
    <t>Non-GAAP Reconciliations 2</t>
  </si>
  <si>
    <t>Market Data</t>
  </si>
  <si>
    <t>Additional information regarding Investor Relations,</t>
  </si>
  <si>
    <t>Financial Highlights, and News Releases can be</t>
  </si>
  <si>
    <t>reviewed on our website at:  www.marathonoil.com</t>
  </si>
  <si>
    <t>Marathon Oil Corporation</t>
  </si>
  <si>
    <t>1st Qtr</t>
  </si>
  <si>
    <t>2nd Qtr</t>
  </si>
  <si>
    <t>3rd Qtr</t>
  </si>
  <si>
    <t>4th Qtr</t>
  </si>
  <si>
    <t>Year</t>
  </si>
  <si>
    <t>(Dollars in millions)</t>
  </si>
  <si>
    <t>2015</t>
  </si>
  <si>
    <t/>
  </si>
  <si>
    <t>2016</t>
  </si>
  <si>
    <t>North America E&amp;P</t>
  </si>
  <si>
    <t>Income (loss) before taxes</t>
  </si>
  <si>
    <t>Income tax provision (benefit)</t>
  </si>
  <si>
    <t>Segment income (loss)</t>
  </si>
  <si>
    <t>Effective tax rate</t>
  </si>
  <si>
    <t>International E&amp;P</t>
  </si>
  <si>
    <t>Segment income</t>
  </si>
  <si>
    <t>SEGMENT TOTAL</t>
  </si>
  <si>
    <t>Segment income (loss) before taxes</t>
  </si>
  <si>
    <t>Not allocated to segments - Corporate items</t>
  </si>
  <si>
    <t>Net interest and other</t>
  </si>
  <si>
    <t>General and administrative</t>
  </si>
  <si>
    <t>Other costs and income</t>
  </si>
  <si>
    <t>Items not allocated to segments, before income taxes:</t>
  </si>
  <si>
    <t>Proved property impairments</t>
  </si>
  <si>
    <t>Unproved property impairments</t>
  </si>
  <si>
    <t>Pension settlement</t>
  </si>
  <si>
    <t>Unrealized gain (loss) on derivative instruments</t>
  </si>
  <si>
    <t>Reduction in workforce</t>
  </si>
  <si>
    <t>Rig termination payment</t>
  </si>
  <si>
    <t>Other</t>
  </si>
  <si>
    <t>Benefit (provision) for income taxes before special items</t>
  </si>
  <si>
    <t>Benefit (provision) for income taxes</t>
  </si>
  <si>
    <t>Net income (loss)</t>
  </si>
  <si>
    <t>Consolidated Statements of Income</t>
  </si>
  <si>
    <t>(Dollars in millions except per share data)</t>
  </si>
  <si>
    <t>REVENUES AND OTHER INCOME:</t>
  </si>
  <si>
    <t>Sales and other revenues, including related party</t>
  </si>
  <si>
    <t>Marketing revenues</t>
  </si>
  <si>
    <t>Income from equity method investments</t>
  </si>
  <si>
    <t>Net gain (loss) on disposal of assets</t>
  </si>
  <si>
    <t>Other income</t>
  </si>
  <si>
    <t>Total revenues and other income</t>
  </si>
  <si>
    <t>COSTS AND EXPENSES:</t>
  </si>
  <si>
    <t>Production</t>
  </si>
  <si>
    <t>Marketing, including purchases from related parties</t>
  </si>
  <si>
    <t>Other operating</t>
  </si>
  <si>
    <t>Exploration</t>
  </si>
  <si>
    <t>Depreciation, depletion and amortization</t>
  </si>
  <si>
    <t>Impairments</t>
  </si>
  <si>
    <t>Taxes other than income</t>
  </si>
  <si>
    <t>Total costs and expenses</t>
  </si>
  <si>
    <t>Income (loss) from operations</t>
  </si>
  <si>
    <t>Estimated income tax provision (benefit)</t>
  </si>
  <si>
    <t>Current</t>
  </si>
  <si>
    <t>Deferred</t>
  </si>
  <si>
    <t>Total provision (benefit) for income taxes</t>
  </si>
  <si>
    <t>NET INCOME (LOSS)</t>
  </si>
  <si>
    <t>Per common share data:</t>
  </si>
  <si>
    <t>Basic:</t>
  </si>
  <si>
    <t>Weighted average shares (millions)</t>
  </si>
  <si>
    <t>Diluted:</t>
  </si>
  <si>
    <t>ADJUSTED NET INCOME (LOSS)</t>
  </si>
  <si>
    <t>Dividends paid per common share</t>
  </si>
  <si>
    <t>Consolidated Balance Sheets</t>
  </si>
  <si>
    <t>Mar. 31</t>
  </si>
  <si>
    <t>June 30</t>
  </si>
  <si>
    <t>Sept. 30</t>
  </si>
  <si>
    <t>Dec.31</t>
  </si>
  <si>
    <t>(In millions)</t>
  </si>
  <si>
    <t>ASSETS</t>
  </si>
  <si>
    <t>Current assets:</t>
  </si>
  <si>
    <t>Cash &amp; cash equivalents</t>
  </si>
  <si>
    <t>Receivables less allowance for doubtful accounts</t>
  </si>
  <si>
    <t>Inventories</t>
  </si>
  <si>
    <t>Other current assets</t>
  </si>
  <si>
    <t>Total current assets</t>
  </si>
  <si>
    <t>Equity method investments</t>
  </si>
  <si>
    <t>Property, plant and equipment, net</t>
  </si>
  <si>
    <t>Goodwill</t>
  </si>
  <si>
    <t>Other noncurrent assets</t>
  </si>
  <si>
    <t>Total assets</t>
  </si>
  <si>
    <t>LIABILITIES</t>
  </si>
  <si>
    <t>Current liabilities:</t>
  </si>
  <si>
    <t>Accounts payable, including related party</t>
  </si>
  <si>
    <t>Payroll and benefits payable</t>
  </si>
  <si>
    <t>Accrued taxes</t>
  </si>
  <si>
    <t>Long-term debt due within one year</t>
  </si>
  <si>
    <t>Other current liabilities</t>
  </si>
  <si>
    <t>Total current liabilities</t>
  </si>
  <si>
    <t>Long-term debt</t>
  </si>
  <si>
    <t>Deferred income taxes</t>
  </si>
  <si>
    <t>Defined benefit postretirement plan obligations</t>
  </si>
  <si>
    <t>Asset retirement obligations</t>
  </si>
  <si>
    <t>Deferred credits and other liabilities</t>
  </si>
  <si>
    <t>Total liabilities</t>
  </si>
  <si>
    <t>TOTAL STOCKHOLDERS' EQUITY</t>
  </si>
  <si>
    <t>Total liabilities and stockholders' equity</t>
  </si>
  <si>
    <t>Net shares outstanding at Balance Sheet date</t>
  </si>
  <si>
    <t>Cash and short-term investments-adjusted debt-to-capital ratio</t>
  </si>
  <si>
    <t>Consolidated Statements of Cash Flows (YTD)</t>
  </si>
  <si>
    <t>Mar.31</t>
  </si>
  <si>
    <t>Dec. 31</t>
  </si>
  <si>
    <t>OPERATING ACTIVITIES:</t>
  </si>
  <si>
    <t>Adjustments to reconcile to net cash provided</t>
  </si>
  <si>
    <t>from operating activities:</t>
  </si>
  <si>
    <t>Exploratory dry well costs and unproved property impairments</t>
  </si>
  <si>
    <t>Net (gain) loss on disposal of assets</t>
  </si>
  <si>
    <t>Net (gain) loss on derivative instruments</t>
  </si>
  <si>
    <t>Net cash received (paid) in settlement of derivative instruments</t>
  </si>
  <si>
    <t>Changes in:</t>
  </si>
  <si>
    <t>Current receivables</t>
  </si>
  <si>
    <t>Current accounts payable and accrued expenses</t>
  </si>
  <si>
    <t>All other - net</t>
  </si>
  <si>
    <t>Net cash provided by continuing operations</t>
  </si>
  <si>
    <t>INVESTING ACTIVITIES:</t>
  </si>
  <si>
    <t>Additions to property, plant and equipment</t>
  </si>
  <si>
    <t>Acquisitions</t>
  </si>
  <si>
    <t>Disposal of assets</t>
  </si>
  <si>
    <t>FINANCING ACTIVITIES:</t>
  </si>
  <si>
    <t>Debt - net</t>
  </si>
  <si>
    <t>Stock Issuance</t>
  </si>
  <si>
    <t>Dividends paid</t>
  </si>
  <si>
    <t>Net cash provided by (used in) financing activities</t>
  </si>
  <si>
    <t>Effect of exchange rate changes on cash</t>
  </si>
  <si>
    <t>Cash and cash equivalents at beginning of period</t>
  </si>
  <si>
    <t>Cash and cash equivalents at end of period</t>
  </si>
  <si>
    <t>Net Property, Plant and Equipment</t>
  </si>
  <si>
    <t>International E&amp;P</t>
  </si>
  <si>
    <t>Corporate</t>
  </si>
  <si>
    <t>Total</t>
  </si>
  <si>
    <t>(Dollars in millions except per BOE statistics)</t>
  </si>
  <si>
    <t>Sales and Other Revenues</t>
  </si>
  <si>
    <t>Segment Income (Loss)</t>
  </si>
  <si>
    <t>Exploration Expense</t>
  </si>
  <si>
    <t>G&amp;G and Other</t>
  </si>
  <si>
    <t>Total exploration expense</t>
  </si>
  <si>
    <t>Costs and Expenses per BOE</t>
  </si>
  <si>
    <t>North America E&amp;P income (loss) per BOE</t>
  </si>
  <si>
    <t>Net liquid hydrocarbon sales (mbbld)</t>
  </si>
  <si>
    <t>Crude oil and condensate</t>
  </si>
  <si>
    <t>Oklahoma Resource Basins</t>
  </si>
  <si>
    <t>Bakken</t>
  </si>
  <si>
    <t>Eagle Ford</t>
  </si>
  <si>
    <t>Total crude oil and condensate</t>
  </si>
  <si>
    <t>Natural gas liquids</t>
  </si>
  <si>
    <t>Total natural gas liquids</t>
  </si>
  <si>
    <t>Total liquid hydrocarbons</t>
  </si>
  <si>
    <t>Net natural gas sales (mmcfd)</t>
  </si>
  <si>
    <t>Total natural gas</t>
  </si>
  <si>
    <t>Total net sales (mboed)</t>
  </si>
  <si>
    <t>Average price realizations (excluding hedging)</t>
  </si>
  <si>
    <t>Liquid hydrocarbon price realizations ($ per bbl)</t>
  </si>
  <si>
    <t>North America crude oil and condensate</t>
  </si>
  <si>
    <t>North America natural gas liquids</t>
  </si>
  <si>
    <t>Total North America liquid hydrocarbons</t>
  </si>
  <si>
    <t>Natural gas price realizations ($ per mcf)</t>
  </si>
  <si>
    <t>North America natural gas</t>
  </si>
  <si>
    <t>North America average price realizations ($ per boe)</t>
  </si>
  <si>
    <t>Market prices</t>
  </si>
  <si>
    <t>NYMEX prompt WTI oil ($/bbl)</t>
  </si>
  <si>
    <t>NYMEX settlement natural gas ($/mcf)</t>
  </si>
  <si>
    <t>Sales and Other Revenues</t>
  </si>
  <si>
    <t>Segment Income</t>
  </si>
  <si>
    <t>Exploration Expense</t>
  </si>
  <si>
    <t>G&amp;G &amp; Other</t>
  </si>
  <si>
    <t>Costs and Expenses per BOE, from Operations</t>
  </si>
  <si>
    <t>Equity Method Investments</t>
  </si>
  <si>
    <t>+ Depreciation, Depletion and Amortization</t>
  </si>
  <si>
    <t>+Tax</t>
  </si>
  <si>
    <t>Net liquid hydrocarbon sales (mbbld)</t>
  </si>
  <si>
    <t>Equatorial Guinea</t>
  </si>
  <si>
    <t>Libya</t>
  </si>
  <si>
    <t>United Kingdom</t>
  </si>
  <si>
    <t>Total liquid hydrocarbon</t>
  </si>
  <si>
    <t>Total liquid hydrocarbon liftings</t>
  </si>
  <si>
    <t>Total international (mboed)</t>
  </si>
  <si>
    <t>LNG (mtd)</t>
  </si>
  <si>
    <t>Methanol (mtd)</t>
  </si>
  <si>
    <t>Condensate &amp; LPG (boed)</t>
  </si>
  <si>
    <t>Average price realizations</t>
  </si>
  <si>
    <t>Liquid hydrocarbon price realizations ($ per bbl)</t>
  </si>
  <si>
    <t>International crude oil and condensate</t>
  </si>
  <si>
    <t>International natural gas liquids</t>
  </si>
  <si>
    <t>Total International liquid hydrocarbons</t>
  </si>
  <si>
    <t>Natural gas price realizations ($ per mcf)</t>
  </si>
  <si>
    <t>International natural gas</t>
  </si>
  <si>
    <t>International average price realizations ($ per boe)</t>
  </si>
  <si>
    <t>Brent (Europe) Oil ($/bbl)</t>
  </si>
  <si>
    <t>Net synthetic crude oil production (mbbld)</t>
  </si>
  <si>
    <t>Net synthetic crude oil sales (mbbld)</t>
  </si>
  <si>
    <t>Synthetic crude oil average realization ($/bbl)</t>
  </si>
  <si>
    <r>
      <rPr>
        <vertAlign val="superscript"/>
        <sz val="13"/>
        <color rgb="FF000000"/>
        <rFont val="Arial"/>
        <family val="2"/>
      </rPr>
      <t>(b)</t>
    </r>
    <r>
      <rPr>
        <sz val="13"/>
        <color rgb="FF000000"/>
        <rFont val="Arial"/>
        <family val="2"/>
      </rPr>
      <t xml:space="preserve">  OPEX per synthetic barrel (before royalties) includes direct production costs (minus pre-development), shipping and handling, and taxes other than income.</t>
    </r>
  </si>
  <si>
    <t>Adjustments for special items (pre-tax):</t>
  </si>
  <si>
    <t>(Gain) loss on dispositions</t>
  </si>
  <si>
    <t>Unproved property impairments</t>
  </si>
  <si>
    <t>Unrealized (gain) loss on derivative instruments</t>
  </si>
  <si>
    <t>Other</t>
  </si>
  <si>
    <t>Valuation Allowance</t>
  </si>
  <si>
    <t>Cash Flows (YTD)</t>
  </si>
  <si>
    <t>Production expenses</t>
  </si>
  <si>
    <t>E&amp;P production expenses</t>
  </si>
  <si>
    <t>Total Company general and administrative expenses</t>
  </si>
  <si>
    <t>Adjustments to general and administrative expenses:</t>
  </si>
  <si>
    <t>Adjusted general and administrative expenses</t>
  </si>
  <si>
    <t>E&amp;P production expenses and adjusted general and administrative expenses</t>
  </si>
  <si>
    <t>+ Depreciation, Depletion and Amortization</t>
  </si>
  <si>
    <t>Valuation Allowance (special item)</t>
  </si>
  <si>
    <t>E&amp;P</t>
  </si>
  <si>
    <t>Average NYMEX</t>
  </si>
  <si>
    <t>Average Brent (Europe)</t>
  </si>
  <si>
    <t>Prompt WTI Oil Prices</t>
  </si>
  <si>
    <t>Settlement Natural Gas Prices</t>
  </si>
  <si>
    <t>Oil Prices</t>
  </si>
  <si>
    <t>($/barrel)</t>
  </si>
  <si>
    <t>($/mmbtu)</t>
  </si>
  <si>
    <t>JAN</t>
  </si>
  <si>
    <t>FEB</t>
  </si>
  <si>
    <t>MARCH</t>
  </si>
  <si>
    <t>APR</t>
  </si>
  <si>
    <t>MAY</t>
  </si>
  <si>
    <t>JUNE</t>
  </si>
  <si>
    <t>JULY</t>
  </si>
  <si>
    <t>AUG</t>
  </si>
  <si>
    <t>SEPT</t>
  </si>
  <si>
    <t>OCT</t>
  </si>
  <si>
    <t>NOV</t>
  </si>
  <si>
    <t>DEC</t>
  </si>
  <si>
    <t>AVG</t>
  </si>
  <si>
    <t>Mont Belvieu Natural Gas Liquids Prices</t>
  </si>
  <si>
    <t>Conway Natural Gas Liquids Prices</t>
  </si>
  <si>
    <t>LLS St. James</t>
  </si>
  <si>
    <r>
      <t>Average Bloomberg</t>
    </r>
    <r>
      <rPr>
        <b/>
        <vertAlign val="superscript"/>
        <sz val="13"/>
        <color rgb="FF000000"/>
        <rFont val="Arial"/>
        <family val="2"/>
      </rPr>
      <t>(a)</t>
    </r>
  </si>
  <si>
    <r>
      <t>Average Bloomberg</t>
    </r>
    <r>
      <rPr>
        <b/>
        <vertAlign val="superscript"/>
        <sz val="13"/>
        <color rgb="FF000000"/>
        <rFont val="Arial"/>
        <family val="2"/>
      </rPr>
      <t>(b)</t>
    </r>
  </si>
  <si>
    <r>
      <rPr>
        <vertAlign val="superscript"/>
        <sz val="13"/>
        <color rgb="FF000000"/>
        <rFont val="Arial"/>
        <family val="2"/>
      </rPr>
      <t>(a)</t>
    </r>
    <r>
      <rPr>
        <sz val="13"/>
        <color rgb="FF000000"/>
        <rFont val="Arial"/>
        <family val="2"/>
      </rPr>
      <t xml:space="preserve"> Bloomberg Finance LLP:  Y-grade Mix NGL of 50% ethane, 25% propane, 10% butane, 5% isobutane and 10% natural gasoline
</t>
    </r>
  </si>
  <si>
    <r>
      <rPr>
        <vertAlign val="superscript"/>
        <sz val="13"/>
        <color rgb="FF000000"/>
        <rFont val="Arial"/>
        <family val="2"/>
      </rPr>
      <t xml:space="preserve">(b)  </t>
    </r>
    <r>
      <rPr>
        <sz val="13"/>
        <color rgb="FF000000"/>
        <rFont val="Arial"/>
        <family val="2"/>
      </rPr>
      <t>Bloomberg Finance LLP:  LLS St. James</t>
    </r>
  </si>
  <si>
    <r>
      <t>OPEX per synthetic barrel (before royalties) ($/bbl)</t>
    </r>
    <r>
      <rPr>
        <vertAlign val="superscript"/>
        <sz val="13"/>
        <color rgb="FF000000"/>
        <rFont val="Arial"/>
        <family val="2"/>
      </rPr>
      <t xml:space="preserve"> (b)</t>
    </r>
  </si>
  <si>
    <r>
      <t xml:space="preserve">United Kingdom </t>
    </r>
    <r>
      <rPr>
        <vertAlign val="superscript"/>
        <sz val="13"/>
        <color rgb="FF000000"/>
        <rFont val="Arial"/>
        <family val="2"/>
      </rPr>
      <t>(a)</t>
    </r>
  </si>
  <si>
    <r>
      <t>Net sales volumes of Equity Method Investees</t>
    </r>
    <r>
      <rPr>
        <vertAlign val="superscript"/>
        <sz val="13"/>
        <color rgb="FF000000"/>
        <rFont val="Arial"/>
        <family val="2"/>
      </rPr>
      <t>(b)</t>
    </r>
  </si>
  <si>
    <r>
      <rPr>
        <vertAlign val="superscript"/>
        <sz val="13"/>
        <color rgb="FF000000"/>
        <rFont val="Arial"/>
        <family val="2"/>
      </rPr>
      <t xml:space="preserve">(a)  </t>
    </r>
    <r>
      <rPr>
        <sz val="13"/>
        <color rgb="FF000000"/>
        <rFont val="Arial"/>
        <family val="2"/>
      </rPr>
      <t>Includes gas acquired for injection and subsequent resale.</t>
    </r>
  </si>
  <si>
    <r>
      <rPr>
        <vertAlign val="superscript"/>
        <sz val="13"/>
        <color rgb="FF000000"/>
        <rFont val="Arial"/>
        <family val="2"/>
      </rPr>
      <t xml:space="preserve">(b)  </t>
    </r>
    <r>
      <rPr>
        <sz val="13"/>
        <color rgb="FF000000"/>
        <rFont val="Arial"/>
        <family val="2"/>
      </rPr>
      <t>LNG, methanol, and condensate &amp; LPG sales from Equatorial Guinea are conducted through equity method investees.</t>
    </r>
  </si>
  <si>
    <r>
      <t xml:space="preserve">DD&amp;A </t>
    </r>
    <r>
      <rPr>
        <b/>
        <vertAlign val="superscript"/>
        <sz val="13"/>
        <color rgb="FF000000"/>
        <rFont val="Arial"/>
        <family val="2"/>
      </rPr>
      <t>(a)</t>
    </r>
  </si>
  <si>
    <r>
      <t>Capital Expenditures</t>
    </r>
    <r>
      <rPr>
        <b/>
        <vertAlign val="superscript"/>
        <sz val="13"/>
        <color rgb="FF000000"/>
        <rFont val="Arial"/>
        <family val="2"/>
      </rPr>
      <t>(b)</t>
    </r>
  </si>
  <si>
    <r>
      <t xml:space="preserve">Other operating </t>
    </r>
    <r>
      <rPr>
        <vertAlign val="superscript"/>
        <sz val="13"/>
        <color rgb="FF000000"/>
        <rFont val="Arial"/>
        <family val="2"/>
      </rPr>
      <t>(c)</t>
    </r>
  </si>
  <si>
    <r>
      <t xml:space="preserve">DD&amp;A </t>
    </r>
    <r>
      <rPr>
        <vertAlign val="superscript"/>
        <sz val="13"/>
        <color rgb="FF000000"/>
        <rFont val="Arial"/>
        <family val="2"/>
      </rPr>
      <t>(a)</t>
    </r>
  </si>
  <si>
    <r>
      <t>International E&amp;P income per BOE</t>
    </r>
    <r>
      <rPr>
        <vertAlign val="superscript"/>
        <sz val="13"/>
        <color rgb="FF000000"/>
        <rFont val="Arial"/>
        <family val="2"/>
      </rPr>
      <t xml:space="preserve"> </t>
    </r>
  </si>
  <si>
    <r>
      <rPr>
        <vertAlign val="superscript"/>
        <sz val="13"/>
        <color rgb="FF000000"/>
        <rFont val="Arial"/>
        <family val="2"/>
      </rPr>
      <t>(a)</t>
    </r>
    <r>
      <rPr>
        <sz val="13"/>
        <color rgb="FF000000"/>
        <rFont val="Arial"/>
        <family val="2"/>
      </rPr>
      <t xml:space="preserve">  DD&amp;A expense and DD&amp;A costs per BOE are based upon volumes sold.</t>
    </r>
  </si>
  <si>
    <r>
      <rPr>
        <vertAlign val="superscript"/>
        <sz val="13"/>
        <color rgb="FF000000"/>
        <rFont val="Arial"/>
        <family val="2"/>
      </rPr>
      <t>(b)</t>
    </r>
    <r>
      <rPr>
        <sz val="13"/>
        <color rgb="FF000000"/>
        <rFont val="Arial"/>
        <family val="2"/>
      </rPr>
      <t xml:space="preserve"> Includes accruals.</t>
    </r>
  </si>
  <si>
    <r>
      <rPr>
        <vertAlign val="superscript"/>
        <sz val="13"/>
        <color rgb="FF000000"/>
        <rFont val="Arial"/>
        <family val="2"/>
      </rPr>
      <t>(c)</t>
    </r>
    <r>
      <rPr>
        <sz val="13"/>
        <color rgb="FF000000"/>
        <rFont val="Arial"/>
        <family val="2"/>
      </rPr>
      <t xml:space="preserve">  Includes Shipping and Handling, General and Administrative, and Other Operating expenses.</t>
    </r>
  </si>
  <si>
    <r>
      <t xml:space="preserve">All other North America </t>
    </r>
    <r>
      <rPr>
        <vertAlign val="superscript"/>
        <sz val="13"/>
        <color rgb="FF000000"/>
        <rFont val="Arial"/>
        <family val="2"/>
      </rPr>
      <t>(a)</t>
    </r>
  </si>
  <si>
    <t>Realized gain (loss) on crude oil commodity 
derivatives per barrel of liquid hydrocarbon sold</t>
  </si>
  <si>
    <r>
      <t>All other North America</t>
    </r>
    <r>
      <rPr>
        <vertAlign val="superscript"/>
        <sz val="13"/>
        <color rgb="FF000000"/>
        <rFont val="Arial"/>
        <family val="2"/>
      </rPr>
      <t xml:space="preserve"> (a)</t>
    </r>
  </si>
  <si>
    <r>
      <t>Bloomberg Mont Belvieu NGL ($/bbl)</t>
    </r>
    <r>
      <rPr>
        <vertAlign val="superscript"/>
        <sz val="13"/>
        <color rgb="FF000000"/>
        <rFont val="Arial"/>
        <family val="2"/>
      </rPr>
      <t xml:space="preserve"> (b)</t>
    </r>
  </si>
  <si>
    <r>
      <rPr>
        <vertAlign val="superscript"/>
        <sz val="13"/>
        <color rgb="FF000000"/>
        <rFont val="Arial"/>
        <family val="2"/>
      </rPr>
      <t xml:space="preserve">(a) </t>
    </r>
    <r>
      <rPr>
        <sz val="13"/>
        <color rgb="FF000000"/>
        <rFont val="Arial"/>
        <family val="2"/>
      </rPr>
      <t>Conventional onshore U.S. production.</t>
    </r>
  </si>
  <si>
    <r>
      <rPr>
        <vertAlign val="superscript"/>
        <sz val="13"/>
        <color rgb="FF000000"/>
        <rFont val="Arial"/>
        <family val="2"/>
      </rPr>
      <t>(b)</t>
    </r>
    <r>
      <rPr>
        <sz val="13"/>
        <color rgb="FF000000"/>
        <rFont val="Arial"/>
        <family val="2"/>
      </rPr>
      <t xml:space="preserve">  Bloomberg Finance LLP:  Y-grade Mix NGL of 50% ethane, 25% propane, 10% butane, 5% isobutane and 10% natural gasoline.</t>
    </r>
  </si>
  <si>
    <r>
      <rPr>
        <vertAlign val="superscript"/>
        <sz val="13"/>
        <color rgb="FF000000"/>
        <rFont val="Arial"/>
        <family val="2"/>
      </rPr>
      <t>(a)</t>
    </r>
    <r>
      <rPr>
        <sz val="13"/>
        <color rgb="FF000000"/>
        <rFont val="Arial"/>
        <family val="2"/>
      </rPr>
      <t xml:space="preserve"> Conventional onshore U.S. production.</t>
    </r>
  </si>
  <si>
    <r>
      <t xml:space="preserve">Capital Expenditures </t>
    </r>
    <r>
      <rPr>
        <b/>
        <vertAlign val="superscript"/>
        <sz val="13"/>
        <color rgb="FF000000"/>
        <rFont val="Arial"/>
        <family val="2"/>
      </rPr>
      <t>(b)</t>
    </r>
  </si>
  <si>
    <r>
      <rPr>
        <vertAlign val="superscript"/>
        <sz val="13"/>
        <color rgb="FF000000"/>
        <rFont val="Arial"/>
        <family val="2"/>
      </rPr>
      <t xml:space="preserve">(a)  </t>
    </r>
    <r>
      <rPr>
        <sz val="13"/>
        <color rgb="FF000000"/>
        <rFont val="Arial"/>
        <family val="2"/>
      </rPr>
      <t>DD&amp;A expense and DD&amp;A costs per BOE are based upon volumes sold.</t>
    </r>
  </si>
  <si>
    <r>
      <rPr>
        <vertAlign val="superscript"/>
        <sz val="13"/>
        <color rgb="FF000000"/>
        <rFont val="Arial"/>
        <family val="2"/>
      </rPr>
      <t xml:space="preserve">(c)  </t>
    </r>
    <r>
      <rPr>
        <sz val="13"/>
        <color rgb="FF000000"/>
        <rFont val="Arial"/>
        <family val="2"/>
      </rPr>
      <t>Includes Shipping and Handling, General and Administrative, and Other Operating expenses.</t>
    </r>
  </si>
  <si>
    <t xml:space="preserve">Valuation Allowance </t>
  </si>
  <si>
    <t>YTD</t>
  </si>
  <si>
    <t>Adjustments to consolidated effective tax rate:</t>
  </si>
  <si>
    <t>Impact of Libyan operations</t>
  </si>
  <si>
    <t>2017</t>
  </si>
  <si>
    <t>First Quarter 2017</t>
  </si>
  <si>
    <t>Net income (loss) from continuing operations</t>
  </si>
  <si>
    <t>Income (loss) from continuing operations</t>
  </si>
  <si>
    <t>Income (loss) from continuing operations before income taxes</t>
  </si>
  <si>
    <t>ADJUSTED INCOME (LOSS) FROM CONTINUING OPERATIONS</t>
  </si>
  <si>
    <r>
      <t xml:space="preserve">Discontinued operations </t>
    </r>
    <r>
      <rPr>
        <vertAlign val="superscript"/>
        <sz val="13"/>
        <color rgb="FF000000"/>
        <rFont val="Arial"/>
        <family val="2"/>
      </rPr>
      <t>(a)</t>
    </r>
  </si>
  <si>
    <r>
      <t xml:space="preserve">Income (loss) from discontinued operations </t>
    </r>
    <r>
      <rPr>
        <vertAlign val="superscript"/>
        <sz val="13"/>
        <color rgb="FF000000"/>
        <rFont val="Arial"/>
        <family val="2"/>
      </rPr>
      <t>(a)</t>
    </r>
  </si>
  <si>
    <r>
      <t>Assets classified as held for sale</t>
    </r>
    <r>
      <rPr>
        <vertAlign val="superscript"/>
        <sz val="13"/>
        <color rgb="FF000000"/>
        <rFont val="Arial"/>
        <family val="2"/>
      </rPr>
      <t xml:space="preserve"> (a)</t>
    </r>
  </si>
  <si>
    <r>
      <t>Liabilities associated with assets held for sale</t>
    </r>
    <r>
      <rPr>
        <vertAlign val="superscript"/>
        <sz val="13"/>
        <color rgb="FF000000"/>
        <rFont val="Arial"/>
        <family val="2"/>
      </rPr>
      <t xml:space="preserve"> (a)</t>
    </r>
  </si>
  <si>
    <r>
      <rPr>
        <b/>
        <sz val="13"/>
        <color rgb="FF000000"/>
        <rFont val="Arial"/>
        <family val="2"/>
      </rPr>
      <t xml:space="preserve">Income (loss) from discontinued operations </t>
    </r>
    <r>
      <rPr>
        <vertAlign val="superscript"/>
        <sz val="13"/>
        <color rgb="FF000000"/>
        <rFont val="Arial"/>
        <family val="2"/>
      </rPr>
      <t>(a)</t>
    </r>
  </si>
  <si>
    <t>Total Costs and Expenses</t>
  </si>
  <si>
    <t>Income (loss) from discontinued operations before income taxes</t>
  </si>
  <si>
    <t>Provision (benefit) for income taxes</t>
  </si>
  <si>
    <t>Income (loss) from discontinued operations</t>
  </si>
  <si>
    <t>Discontinued Operations - Canadian Business</t>
  </si>
  <si>
    <t>Discontinued Operations - Canadian Oil Sands Business</t>
  </si>
  <si>
    <t>Effective tax rate on continuing operations</t>
  </si>
  <si>
    <t>Net Interest and other</t>
  </si>
  <si>
    <t>Stock based compensation</t>
  </si>
  <si>
    <t>Equity method investments, net</t>
  </si>
  <si>
    <t>Deposit for acquisition</t>
  </si>
  <si>
    <t>Equity method investments - return of capital</t>
  </si>
  <si>
    <t>Net cash used in continuing operations</t>
  </si>
  <si>
    <t>Net increase (decrease) in cash and cash equivalents from continuing operations</t>
  </si>
  <si>
    <t xml:space="preserve"> </t>
  </si>
  <si>
    <t>Pension and other postretirement benefits, net</t>
  </si>
  <si>
    <t>Changes in cash included in current assets held for sale</t>
  </si>
  <si>
    <t>Operating Activities</t>
  </si>
  <si>
    <t>Investing Activities</t>
  </si>
  <si>
    <t>Net increase (decrease) in cash and cash equivalents from discontinued operations</t>
  </si>
  <si>
    <r>
      <t xml:space="preserve">CASH FLOW FROM DISCONTINUED OPERATIONS: </t>
    </r>
    <r>
      <rPr>
        <b/>
        <vertAlign val="superscript"/>
        <sz val="13"/>
        <color rgb="FF000000"/>
        <rFont val="Arial"/>
        <family val="2"/>
      </rPr>
      <t>(a)</t>
    </r>
  </si>
  <si>
    <t>Stock Repurchases</t>
  </si>
  <si>
    <t>Adjustments for special items from discontinued operations (pre-tax):</t>
  </si>
  <si>
    <t>Provision (benefit) for income taxes related to special items from discontinued operations</t>
  </si>
  <si>
    <r>
      <rPr>
        <vertAlign val="superscript"/>
        <sz val="13"/>
        <color rgb="FF000000"/>
        <rFont val="Arial"/>
        <family val="2"/>
      </rPr>
      <t>(a)</t>
    </r>
    <r>
      <rPr>
        <sz val="13"/>
        <color rgb="FF000000"/>
        <rFont val="Arial"/>
        <family val="2"/>
      </rPr>
      <t xml:space="preserve"> Non-GAAP financial measure. </t>
    </r>
  </si>
  <si>
    <t>Net gain (loss) on dispositions</t>
  </si>
  <si>
    <t>Adjustments for special items from continuing operations (pre-tax):</t>
  </si>
  <si>
    <t>Net (gain) loss on dispositions</t>
  </si>
  <si>
    <t>Provision (benefit) for income taxes related to special items from continuing operations</t>
  </si>
  <si>
    <t>Equitorial Guinea</t>
  </si>
  <si>
    <t>EG Total Net Income</t>
  </si>
  <si>
    <t>+Exploration</t>
  </si>
  <si>
    <t>EG - Income from equity method investments</t>
  </si>
  <si>
    <t>EG - Net income excl. equity method investments</t>
  </si>
  <si>
    <t>All Other International E&amp;P Segment Income</t>
  </si>
  <si>
    <t>Total International E&amp;P Segment Income</t>
  </si>
  <si>
    <t>We entered into an agreement to sell our Canadian Oil Sands business in March 2017.  The Canadian Oil Sands business is reflected as discontinued operations in all periods presented.  The discontinued operations presentation of the Canadian Oil Sands business has not yet been audited; therefore, reported values are preliminary.</t>
  </si>
  <si>
    <r>
      <rPr>
        <vertAlign val="superscript"/>
        <sz val="13"/>
        <color rgb="FF000000"/>
        <rFont val="Arial"/>
        <family val="2"/>
      </rPr>
      <t>(a)</t>
    </r>
    <r>
      <rPr>
        <sz val="13"/>
        <color rgb="FF000000"/>
        <rFont val="Arial"/>
        <family val="2"/>
      </rPr>
      <t xml:space="preserve">   We entered into an agreement to sell our Canadian Oil Sands business in the first quarter of 2017.  The Canadian Oil Sands business is reflected as discontinued operations in all periods presented.  The discontinued operations presentation has not yet been audited; therefore, reported values are preliminary.</t>
    </r>
  </si>
  <si>
    <r>
      <rPr>
        <vertAlign val="superscript"/>
        <sz val="13"/>
        <color rgb="FF000000"/>
        <rFont val="Arial"/>
        <family val="2"/>
      </rPr>
      <t>(a)</t>
    </r>
    <r>
      <rPr>
        <sz val="13"/>
        <color rgb="FF000000"/>
        <rFont val="Arial"/>
        <family val="2"/>
      </rPr>
      <t xml:space="preserve"> We entered into an agreement to sell our Canadian Oil Sands business in the first quarter of 2017.  The Canadian Oil Sands business is reflected as discontinued operations in all periods presented.  The discontinued operations presentation has not yet been audited; therefore, reported values are preliminary.</t>
    </r>
  </si>
  <si>
    <t>(a) Assets and liabilities of our Candadian business is presented as held for sale in the consolidated balance sheets in all periods presented.  The assets held of sale presentation has not yet been audited; therefore, reported values are preliminary.</t>
  </si>
  <si>
    <t>(a) Excludes $8,991 and $2,449 million for Oil Sands Mining, as they are reflected as held for sale for all periods presented.</t>
  </si>
  <si>
    <r>
      <rPr>
        <vertAlign val="superscript"/>
        <sz val="13"/>
        <color rgb="FF000000"/>
        <rFont val="Arial"/>
        <family val="2"/>
      </rPr>
      <t>(b)</t>
    </r>
    <r>
      <rPr>
        <sz val="13"/>
        <color rgb="FF000000"/>
        <rFont val="Arial"/>
        <family val="2"/>
      </rPr>
      <t xml:space="preserve">  Includes accruals.</t>
    </r>
  </si>
  <si>
    <r>
      <t xml:space="preserve">Sales and Other Revenues </t>
    </r>
    <r>
      <rPr>
        <vertAlign val="superscript"/>
        <sz val="13"/>
        <color rgb="FF000000"/>
        <rFont val="Arial"/>
        <family val="2"/>
      </rPr>
      <t>(a)</t>
    </r>
  </si>
  <si>
    <r>
      <t xml:space="preserve">Pretax income (loss) from discontinued operations </t>
    </r>
    <r>
      <rPr>
        <vertAlign val="superscript"/>
        <sz val="13"/>
        <color rgb="FF000000"/>
        <rFont val="Arial"/>
        <family val="2"/>
      </rPr>
      <t>(a)</t>
    </r>
  </si>
  <si>
    <r>
      <t xml:space="preserve">Provision (benefit) for income taxes </t>
    </r>
    <r>
      <rPr>
        <vertAlign val="superscript"/>
        <sz val="13"/>
        <color rgb="FF000000"/>
        <rFont val="Arial"/>
        <family val="2"/>
      </rPr>
      <t>(a)</t>
    </r>
  </si>
  <si>
    <r>
      <t xml:space="preserve">Costs and Expenses </t>
    </r>
    <r>
      <rPr>
        <vertAlign val="superscript"/>
        <sz val="13"/>
        <color rgb="FF000000"/>
        <rFont val="Arial"/>
        <family val="2"/>
      </rPr>
      <t>(a)</t>
    </r>
  </si>
  <si>
    <r>
      <rPr>
        <vertAlign val="superscript"/>
        <sz val="13"/>
        <color rgb="FF000000"/>
        <rFont val="Arial"/>
        <family val="2"/>
      </rPr>
      <t>(b)</t>
    </r>
    <r>
      <rPr>
        <sz val="13"/>
        <color rgb="FF000000"/>
        <rFont val="Arial"/>
        <family val="2"/>
      </rPr>
      <t xml:space="preserve">  The Company entered into an agreement to sell our Canadian oil sands business in first quarter 2017.  The Canadian oil sands business is reflected as discontinued operations in all periods presented. The discontinued operations presentation has not yet been audited; therefore, reported values are preliminary.
</t>
    </r>
  </si>
  <si>
    <t>Consolidated effective tax expense (benefit) rate on continuing operations</t>
  </si>
  <si>
    <t>Consolidated effective tax expense (benefit) rate on continuing operations rate excluding Libya and Valuation Allowance recorded</t>
  </si>
  <si>
    <r>
      <t xml:space="preserve">EG Income before DD&amp;A, Tax, and Exploration </t>
    </r>
    <r>
      <rPr>
        <vertAlign val="superscript"/>
        <sz val="13"/>
        <color rgb="FF000000"/>
        <rFont val="Arial"/>
        <family val="2"/>
      </rPr>
      <t>(d)</t>
    </r>
  </si>
  <si>
    <r>
      <rPr>
        <vertAlign val="superscript"/>
        <sz val="13"/>
        <color rgb="FF000000"/>
        <rFont val="Arial"/>
        <family val="2"/>
      </rPr>
      <t xml:space="preserve">(d)   </t>
    </r>
    <r>
      <rPr>
        <sz val="13"/>
        <color rgb="FF000000"/>
        <rFont val="Arial"/>
        <family val="2"/>
      </rPr>
      <t>See "Non-GAAP Reconciliations".</t>
    </r>
  </si>
  <si>
    <t>Valuation allowance</t>
  </si>
  <si>
    <t>Net cash provided by operating activities from continuing operations</t>
  </si>
  <si>
    <r>
      <rPr>
        <vertAlign val="superscript"/>
        <sz val="13"/>
        <color rgb="FF000000"/>
        <rFont val="Arial"/>
        <family val="2"/>
      </rPr>
      <t>(a)</t>
    </r>
    <r>
      <rPr>
        <sz val="13"/>
        <color rgb="FF000000"/>
        <rFont val="Arial"/>
        <family val="2"/>
      </rPr>
      <t xml:space="preserve">  The Company entered into an agreement to sell our Canadian oil sands business in first quarter 2017.  The Canadian oil sands business is reflected as discontinued operations in all periods presented. The discontinued operations presentation has not yet been audited; therefore, reported values are preliminary.</t>
    </r>
  </si>
  <si>
    <r>
      <t xml:space="preserve">Adjusted net income from continuing operations </t>
    </r>
    <r>
      <rPr>
        <b/>
        <vertAlign val="superscript"/>
        <sz val="13"/>
        <color rgb="FF000000"/>
        <rFont val="Arial"/>
        <family val="2"/>
      </rPr>
      <t>(a)</t>
    </r>
  </si>
  <si>
    <r>
      <t xml:space="preserve">Adjusted net income </t>
    </r>
    <r>
      <rPr>
        <b/>
        <vertAlign val="superscript"/>
        <sz val="13"/>
        <color rgb="FF000000"/>
        <rFont val="Arial"/>
        <family val="2"/>
      </rPr>
      <t>(a)</t>
    </r>
  </si>
  <si>
    <r>
      <t xml:space="preserve">Net cash provided by operating activities from continuing operations before changes in working capital </t>
    </r>
    <r>
      <rPr>
        <b/>
        <vertAlign val="superscript"/>
        <sz val="13"/>
        <color rgb="FF000000"/>
        <rFont val="Arial"/>
        <family val="2"/>
      </rPr>
      <t>(a)</t>
    </r>
  </si>
  <si>
    <t>Adjustments for special items from continuing operations</t>
  </si>
  <si>
    <r>
      <t xml:space="preserve">Income from equity method investments before DD&amp;A and Tax (EBITDA) </t>
    </r>
    <r>
      <rPr>
        <b/>
        <vertAlign val="superscript"/>
        <sz val="13"/>
        <color rgb="FF000000"/>
        <rFont val="Arial"/>
        <family val="2"/>
      </rPr>
      <t>(a)</t>
    </r>
  </si>
  <si>
    <r>
      <t xml:space="preserve">EG Net Income before DD&amp;A, Tax, and Exploration (EBITDAX) </t>
    </r>
    <r>
      <rPr>
        <b/>
        <vertAlign val="superscript"/>
        <sz val="13"/>
        <color rgb="FF000000"/>
        <rFont val="Arial"/>
        <family val="2"/>
      </rPr>
      <t>(a)</t>
    </r>
  </si>
  <si>
    <r>
      <t xml:space="preserve">Canada oil sands business impairment </t>
    </r>
    <r>
      <rPr>
        <vertAlign val="superscript"/>
        <sz val="13"/>
        <color rgb="FF000000"/>
        <rFont val="Arial"/>
        <family val="2"/>
      </rPr>
      <t>(b)</t>
    </r>
  </si>
  <si>
    <t>Total Company provision (benefit) for income taxes (excluding discontinued operations)</t>
  </si>
  <si>
    <t>Segment provision (benefit) for income taxes</t>
  </si>
  <si>
    <t>Provision (benefit) for Income Taxes not allocated to Segments excluding impacts of Special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</si>
</sst>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_);[Red]\(&quot;$&quot;#,##0.00\)"/>
    <numFmt numFmtId="44" formatCode="_(&quot;$&quot;* #,##0.00_);_(&quot;$&quot;* \(#,##0.00\);_(&quot;$&quot;* &quot;-&quot;??_);_(@_)"/>
    <numFmt numFmtId="43" formatCode="_(* #,##0.00_);_(* \(#,##0.00\);_(* &quot;-&quot;??_);_(@_)"/>
    <numFmt numFmtId="164" formatCode="_(#,##0_);_(\(#,##0\);_(&quot;—&quot;_);_(@_)"/>
    <numFmt numFmtId="165" formatCode="_(&quot;$&quot;* #,##0,,_)_%;_(&quot;$&quot;* \(#,##0,,\)_%;_(&quot;$&quot;* &quot;—&quot;_);_(@_)"/>
    <numFmt numFmtId="166" formatCode="_(#,##0,,_)_%;_(\(#,##0,,\)_%;_(&quot;—&quot;_);_(@_)"/>
    <numFmt numFmtId="167" formatCode="#,##0_)%;\(#,##0\)%;&quot;—&quot;\%;_(@_)"/>
    <numFmt numFmtId="168" formatCode="_(&quot;$&quot;* #,##0_)_%;_(&quot;$&quot;* \(#,##0\)_%;_(&quot;$&quot;* &quot;—&quot;_);_(@_)"/>
    <numFmt numFmtId="169" formatCode="_(&quot;$&quot;* #,##0.00_)_%;_(&quot;$&quot;* \(#,##0.00\)_%;_(&quot;$&quot;* &quot;—&quot;_);_(@_)"/>
    <numFmt numFmtId="170" formatCode="_(&quot;$&quot;* #,##0.##########_)_%;_(&quot;$&quot;* \(#,##0.##########\)_%;_(&quot;$&quot;* &quot;—&quot;_);_(@_)"/>
    <numFmt numFmtId="171" formatCode="_(#,##0.00_);_(\(#,##0.00\);_(&quot;—&quot;_);_(@_)"/>
    <numFmt numFmtId="172" formatCode="_(#,##0,_);_(\(#,##0,\);_(&quot;—&quot;_);_(@_)"/>
    <numFmt numFmtId="173" formatCode="0;\-0;0;_(@_)"/>
    <numFmt numFmtId="174" formatCode="0,,;\-0,,;0,,;_(@_)"/>
    <numFmt numFmtId="175" formatCode="#,##0.00;\-#,##0.00;0.00;_(@_)"/>
    <numFmt numFmtId="176" formatCode="_(* #,##0_);_(* \(#,##0\);_(* &quot;-&quot;??_);_(@_)"/>
    <numFmt numFmtId="177" formatCode="[$-409]mmmm\ d\,\ yyyy;@"/>
    <numFmt numFmtId="178" formatCode="###,000"/>
  </numFmts>
  <fonts count="43" x14ac:knownFonts="1">
    <font>
      <sz val="10"/>
      <color rgb="FF000000"/>
      <name val="Times New Roman"/>
    </font>
    <font>
      <b/>
      <sz val="12"/>
      <color rgb="FF000000"/>
      <name val="Arial"/>
      <family val="2"/>
    </font>
    <font>
      <b/>
      <sz val="10"/>
      <color rgb="FF000000"/>
      <name val="Arial"/>
      <family val="2"/>
    </font>
    <font>
      <b/>
      <sz val="14"/>
      <color rgb="FF000000"/>
      <name val="Arial"/>
      <family val="2"/>
    </font>
    <font>
      <b/>
      <sz val="22"/>
      <color rgb="FF000000"/>
      <name val="Arial"/>
      <family val="2"/>
    </font>
    <font>
      <b/>
      <u/>
      <sz val="12"/>
      <color rgb="FF000000"/>
      <name val="Arial"/>
      <family val="2"/>
    </font>
    <font>
      <b/>
      <u/>
      <sz val="10"/>
      <color rgb="FF0000FF"/>
      <name val="Arial"/>
      <family val="2"/>
    </font>
    <font>
      <b/>
      <sz val="14"/>
      <color rgb="FF0000FF"/>
      <name val="Arial"/>
      <family val="2"/>
    </font>
    <font>
      <b/>
      <sz val="15"/>
      <color rgb="FF000000"/>
      <name val="Arial"/>
      <family val="2"/>
    </font>
    <font>
      <b/>
      <sz val="15"/>
      <color rgb="FF000000"/>
      <name val="Times New Roman"/>
      <family val="1"/>
    </font>
    <font>
      <sz val="13"/>
      <color rgb="FF000000"/>
      <name val="Arial"/>
      <family val="2"/>
    </font>
    <font>
      <b/>
      <i/>
      <sz val="13"/>
      <color rgb="FF000000"/>
      <name val="Arial"/>
      <family val="2"/>
    </font>
    <font>
      <b/>
      <sz val="13"/>
      <color rgb="FF000000"/>
      <name val="Arial"/>
      <family val="2"/>
    </font>
    <font>
      <i/>
      <sz val="13"/>
      <color rgb="FF000000"/>
      <name val="Arial"/>
      <family val="2"/>
    </font>
    <font>
      <sz val="13"/>
      <color rgb="FF000000"/>
      <name val="Times New Roman"/>
      <family val="1"/>
    </font>
    <font>
      <b/>
      <sz val="13"/>
      <color rgb="FF000000"/>
      <name val="Times New Roman"/>
      <family val="1"/>
    </font>
    <font>
      <vertAlign val="superscript"/>
      <sz val="13"/>
      <color rgb="FF000000"/>
      <name val="Arial"/>
      <family val="2"/>
    </font>
    <font>
      <sz val="10"/>
      <color rgb="FF000000"/>
      <name val="Times New Roman"/>
      <family val="1"/>
    </font>
    <font>
      <sz val="15"/>
      <color rgb="FF000000"/>
      <name val="Times New Roman"/>
      <family val="1"/>
    </font>
    <font>
      <b/>
      <sz val="15"/>
      <color rgb="FF0000FF"/>
      <name val="Arial"/>
      <family val="2"/>
    </font>
    <font>
      <b/>
      <sz val="15"/>
      <color rgb="FF0000FF"/>
      <name val="Times New Roman"/>
      <family val="1"/>
    </font>
    <font>
      <sz val="15"/>
      <color rgb="FF000000"/>
      <name val="Arial"/>
      <family val="2"/>
    </font>
    <font>
      <b/>
      <sz val="13"/>
      <color rgb="FF663300"/>
      <name val="Arial"/>
      <family val="2"/>
    </font>
    <font>
      <b/>
      <sz val="13"/>
      <color rgb="FF0000FF"/>
      <name val="Arial"/>
      <family val="2"/>
    </font>
    <font>
      <b/>
      <sz val="13"/>
      <color rgb="FF0000FF"/>
      <name val="Times New Roman"/>
      <family val="1"/>
    </font>
    <font>
      <b/>
      <vertAlign val="superscript"/>
      <sz val="13"/>
      <color rgb="FF000000"/>
      <name val="Arial"/>
      <family val="2"/>
    </font>
    <font>
      <sz val="8"/>
      <color rgb="FF000000"/>
      <name val="Verdana"/>
      <family val="2"/>
    </font>
    <font>
      <b/>
      <sz val="8"/>
      <color rgb="FF1F497D"/>
      <name val="Verdana"/>
      <family val="2"/>
    </font>
    <font>
      <sz val="8"/>
      <color rgb="FF1F497D"/>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1"/>
      <color theme="1"/>
      <name val="Calibri"/>
      <family val="2"/>
      <scheme val="minor"/>
    </font>
    <font>
      <i/>
      <sz val="13"/>
      <color rgb="FFFF0000"/>
      <name val="Times New Roman"/>
      <family val="1"/>
    </font>
    <font>
      <sz val="10"/>
      <color rgb="FF000000"/>
      <name val="Times New Roman"/>
      <family val="1"/>
    </font>
    <font>
      <b/>
      <sz val="13"/>
      <name val="Arial"/>
      <family val="2"/>
    </font>
    <font>
      <sz val="13"/>
      <name val="Arial"/>
      <family val="2"/>
    </font>
  </fonts>
  <fills count="19">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4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40">
    <xf numFmtId="0" fontId="0" fillId="0" borderId="0"/>
    <xf numFmtId="43" fontId="17" fillId="0" borderId="0" applyFont="0" applyFill="0" applyBorder="0" applyAlignment="0" applyProtection="0"/>
    <xf numFmtId="44" fontId="17" fillId="0" borderId="0" applyFont="0" applyFill="0" applyBorder="0" applyAlignment="0" applyProtection="0"/>
    <xf numFmtId="0" fontId="27" fillId="2" borderId="38" applyNumberFormat="0" applyAlignment="0" applyProtection="0">
      <alignment horizontal="left" vertical="center" indent="1"/>
    </xf>
    <xf numFmtId="178" fontId="28" fillId="0" borderId="39" applyNumberFormat="0" applyProtection="0">
      <alignment horizontal="right" vertical="center"/>
    </xf>
    <xf numFmtId="178" fontId="27" fillId="0" borderId="40" applyNumberFormat="0" applyProtection="0">
      <alignment horizontal="right" vertical="center"/>
    </xf>
    <xf numFmtId="0" fontId="26" fillId="3" borderId="40" applyNumberFormat="0" applyAlignment="0" applyProtection="0">
      <alignment horizontal="left" vertical="center" indent="1"/>
    </xf>
    <xf numFmtId="0" fontId="26" fillId="4" borderId="40" applyNumberFormat="0" applyAlignment="0" applyProtection="0">
      <alignment horizontal="left" vertical="center" indent="1"/>
    </xf>
    <xf numFmtId="178" fontId="28" fillId="5" borderId="39" applyNumberFormat="0" applyBorder="0" applyProtection="0">
      <alignment horizontal="right" vertical="center"/>
    </xf>
    <xf numFmtId="0" fontId="26" fillId="3" borderId="40" applyNumberFormat="0" applyAlignment="0" applyProtection="0">
      <alignment horizontal="left" vertical="center" indent="1"/>
    </xf>
    <xf numFmtId="178" fontId="27" fillId="4" borderId="40" applyNumberFormat="0" applyProtection="0">
      <alignment horizontal="right" vertical="center"/>
    </xf>
    <xf numFmtId="178" fontId="27" fillId="5" borderId="40" applyNumberFormat="0" applyBorder="0" applyProtection="0">
      <alignment horizontal="right" vertical="center"/>
    </xf>
    <xf numFmtId="178" fontId="29" fillId="6" borderId="41" applyNumberFormat="0" applyBorder="0" applyAlignment="0" applyProtection="0">
      <alignment horizontal="right" vertical="center" indent="1"/>
    </xf>
    <xf numFmtId="178" fontId="30" fillId="7" borderId="41" applyNumberFormat="0" applyBorder="0" applyAlignment="0" applyProtection="0">
      <alignment horizontal="right" vertical="center" indent="1"/>
    </xf>
    <xf numFmtId="178" fontId="30" fillId="8" borderId="41" applyNumberFormat="0" applyBorder="0" applyAlignment="0" applyProtection="0">
      <alignment horizontal="right" vertical="center" indent="1"/>
    </xf>
    <xf numFmtId="178" fontId="31" fillId="9" borderId="41" applyNumberFormat="0" applyBorder="0" applyAlignment="0" applyProtection="0">
      <alignment horizontal="right" vertical="center" indent="1"/>
    </xf>
    <xf numFmtId="178" fontId="31" fillId="10" borderId="41" applyNumberFormat="0" applyBorder="0" applyAlignment="0" applyProtection="0">
      <alignment horizontal="right" vertical="center" indent="1"/>
    </xf>
    <xf numFmtId="178" fontId="31" fillId="11" borderId="41" applyNumberFormat="0" applyBorder="0" applyAlignment="0" applyProtection="0">
      <alignment horizontal="right" vertical="center" indent="1"/>
    </xf>
    <xf numFmtId="178" fontId="32" fillId="12" borderId="41" applyNumberFormat="0" applyBorder="0" applyAlignment="0" applyProtection="0">
      <alignment horizontal="right" vertical="center" indent="1"/>
    </xf>
    <xf numFmtId="178" fontId="32" fillId="13" borderId="41" applyNumberFormat="0" applyBorder="0" applyAlignment="0" applyProtection="0">
      <alignment horizontal="right" vertical="center" indent="1"/>
    </xf>
    <xf numFmtId="178" fontId="32" fillId="14" borderId="41" applyNumberFormat="0" applyBorder="0" applyAlignment="0" applyProtection="0">
      <alignment horizontal="right" vertical="center" indent="1"/>
    </xf>
    <xf numFmtId="0" fontId="33" fillId="0" borderId="38" applyNumberFormat="0" applyFont="0" applyFill="0" applyAlignment="0" applyProtection="0"/>
    <xf numFmtId="178" fontId="28" fillId="15" borderId="38" applyNumberFormat="0" applyAlignment="0" applyProtection="0">
      <alignment horizontal="left" vertical="center" indent="1"/>
    </xf>
    <xf numFmtId="0" fontId="27" fillId="2" borderId="40" applyNumberFormat="0" applyAlignment="0" applyProtection="0">
      <alignment horizontal="left" vertical="center" indent="1"/>
    </xf>
    <xf numFmtId="0" fontId="26" fillId="16" borderId="38" applyNumberFormat="0" applyAlignment="0" applyProtection="0">
      <alignment horizontal="left" vertical="center" indent="1"/>
    </xf>
    <xf numFmtId="0" fontId="26" fillId="17" borderId="38" applyNumberFormat="0" applyAlignment="0" applyProtection="0">
      <alignment horizontal="left" vertical="center" indent="1"/>
    </xf>
    <xf numFmtId="0" fontId="26" fillId="18" borderId="38" applyNumberFormat="0" applyAlignment="0" applyProtection="0">
      <alignment horizontal="left" vertical="center" indent="1"/>
    </xf>
    <xf numFmtId="0" fontId="26" fillId="5" borderId="38" applyNumberFormat="0" applyAlignment="0" applyProtection="0">
      <alignment horizontal="left" vertical="center" indent="1"/>
    </xf>
    <xf numFmtId="0" fontId="26" fillId="4" borderId="40" applyNumberFormat="0" applyAlignment="0" applyProtection="0">
      <alignment horizontal="left" vertical="center" indent="1"/>
    </xf>
    <xf numFmtId="0" fontId="34" fillId="0" borderId="42" applyNumberFormat="0" applyFill="0" applyBorder="0" applyAlignment="0" applyProtection="0"/>
    <xf numFmtId="0" fontId="35" fillId="0" borderId="42" applyNumberFormat="0" applyBorder="0" applyAlignment="0" applyProtection="0"/>
    <xf numFmtId="0" fontId="34" fillId="3" borderId="40" applyNumberFormat="0" applyAlignment="0" applyProtection="0">
      <alignment horizontal="left" vertical="center" indent="1"/>
    </xf>
    <xf numFmtId="0" fontId="34" fillId="3" borderId="40" applyNumberFormat="0" applyAlignment="0" applyProtection="0">
      <alignment horizontal="left" vertical="center" indent="1"/>
    </xf>
    <xf numFmtId="0" fontId="34" fillId="4" borderId="40" applyNumberFormat="0" applyAlignment="0" applyProtection="0">
      <alignment horizontal="left" vertical="center" indent="1"/>
    </xf>
    <xf numFmtId="178" fontId="36" fillId="4" borderId="40" applyNumberFormat="0" applyProtection="0">
      <alignment horizontal="right" vertical="center"/>
    </xf>
    <xf numFmtId="178" fontId="37" fillId="5" borderId="39" applyNumberFormat="0" applyBorder="0" applyProtection="0">
      <alignment horizontal="right" vertical="center"/>
    </xf>
    <xf numFmtId="178" fontId="36" fillId="5" borderId="40" applyNumberFormat="0" applyBorder="0" applyProtection="0">
      <alignment horizontal="right" vertical="center"/>
    </xf>
    <xf numFmtId="178" fontId="28" fillId="0" borderId="39" applyNumberFormat="0" applyFill="0" applyBorder="0" applyAlignment="0" applyProtection="0">
      <alignment horizontal="right" vertical="center"/>
    </xf>
    <xf numFmtId="178" fontId="28" fillId="0" borderId="39" applyNumberFormat="0" applyFill="0" applyBorder="0" applyAlignment="0" applyProtection="0">
      <alignment horizontal="right" vertical="center"/>
    </xf>
    <xf numFmtId="9" fontId="40" fillId="0" borderId="0" applyFont="0" applyFill="0" applyBorder="0" applyAlignment="0" applyProtection="0"/>
  </cellStyleXfs>
  <cellXfs count="528">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wrapText="1"/>
    </xf>
    <xf numFmtId="0" fontId="1" fillId="0" borderId="0" xfId="0" applyFont="1" applyAlignment="1">
      <alignment wrapText="1"/>
    </xf>
    <xf numFmtId="164" fontId="6" fillId="0" borderId="0" xfId="0" applyNumberFormat="1" applyFont="1" applyAlignment="1"/>
    <xf numFmtId="0" fontId="3" fillId="0" borderId="0" xfId="0" applyFont="1" applyAlignment="1">
      <alignment wrapText="1"/>
    </xf>
    <xf numFmtId="0" fontId="3" fillId="0" borderId="0" xfId="0" applyFont="1" applyAlignment="1">
      <alignment horizontal="right" wrapText="1"/>
    </xf>
    <xf numFmtId="0" fontId="7" fillId="0" borderId="0" xfId="0" applyFont="1" applyAlignment="1">
      <alignment wrapText="1"/>
    </xf>
    <xf numFmtId="0" fontId="3" fillId="0" borderId="0" xfId="0" applyFont="1" applyAlignment="1"/>
    <xf numFmtId="0" fontId="10" fillId="0" borderId="1" xfId="0" applyFont="1" applyBorder="1" applyAlignment="1">
      <alignment horizontal="center" wrapText="1"/>
    </xf>
    <xf numFmtId="0" fontId="10" fillId="0" borderId="0" xfId="0" applyFont="1" applyAlignment="1">
      <alignment horizontal="center"/>
    </xf>
    <xf numFmtId="0" fontId="11" fillId="0" borderId="2" xfId="0" applyFont="1" applyBorder="1" applyAlignment="1">
      <alignment wrapText="1"/>
    </xf>
    <xf numFmtId="0" fontId="10" fillId="0" borderId="3" xfId="0" applyFont="1" applyBorder="1" applyAlignment="1">
      <alignment horizontal="center" wrapText="1"/>
    </xf>
    <xf numFmtId="0" fontId="10" fillId="0" borderId="0" xfId="0" applyFont="1" applyAlignment="1">
      <alignment horizontal="center" wrapText="1"/>
    </xf>
    <xf numFmtId="0" fontId="10" fillId="0" borderId="1" xfId="0" applyFont="1" applyBorder="1" applyAlignment="1">
      <alignment horizontal="left"/>
    </xf>
    <xf numFmtId="0" fontId="12" fillId="0" borderId="2" xfId="0" applyFont="1" applyBorder="1" applyAlignment="1">
      <alignment wrapText="1"/>
    </xf>
    <xf numFmtId="0" fontId="10" fillId="0" borderId="2" xfId="0" applyFont="1" applyBorder="1" applyAlignment="1">
      <alignment wrapText="1" indent="1"/>
    </xf>
    <xf numFmtId="0" fontId="10" fillId="0" borderId="2" xfId="0" applyFont="1" applyBorder="1" applyAlignment="1">
      <alignment horizontal="left"/>
    </xf>
    <xf numFmtId="166" fontId="10" fillId="0" borderId="0" xfId="0" applyNumberFormat="1" applyFont="1" applyAlignment="1"/>
    <xf numFmtId="165" fontId="10" fillId="0" borderId="0" xfId="0" applyNumberFormat="1" applyFont="1" applyAlignment="1"/>
    <xf numFmtId="0" fontId="10" fillId="0" borderId="1"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left" indent="1"/>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2" xfId="0" applyFont="1" applyBorder="1" applyAlignment="1">
      <alignment wrapText="1" indent="2"/>
    </xf>
    <xf numFmtId="0" fontId="13" fillId="0" borderId="2" xfId="0" applyFont="1" applyBorder="1" applyAlignment="1">
      <alignment horizontal="left" indent="3"/>
    </xf>
    <xf numFmtId="166" fontId="10" fillId="0" borderId="7" xfId="0" applyNumberFormat="1" applyFont="1" applyBorder="1" applyAlignment="1"/>
    <xf numFmtId="168" fontId="12" fillId="0" borderId="0" xfId="0" applyNumberFormat="1" applyFont="1" applyAlignment="1"/>
    <xf numFmtId="0" fontId="13" fillId="0" borderId="3" xfId="0" applyFont="1" applyBorder="1" applyAlignment="1">
      <alignment wrapText="1" indent="4"/>
    </xf>
    <xf numFmtId="167" fontId="13" fillId="0" borderId="0" xfId="0" applyNumberFormat="1" applyFont="1" applyAlignment="1"/>
    <xf numFmtId="0" fontId="12" fillId="0" borderId="1" xfId="0" applyFont="1" applyBorder="1" applyAlignment="1">
      <alignment wrapText="1"/>
    </xf>
    <xf numFmtId="0" fontId="12" fillId="0" borderId="2" xfId="0" applyFont="1" applyBorder="1" applyAlignment="1">
      <alignment wrapText="1" indent="1"/>
    </xf>
    <xf numFmtId="169" fontId="12" fillId="0" borderId="0" xfId="0" applyNumberFormat="1" applyFont="1" applyAlignment="1"/>
    <xf numFmtId="0" fontId="12" fillId="0" borderId="12" xfId="0" applyFont="1" applyBorder="1" applyAlignment="1">
      <alignment wrapText="1"/>
    </xf>
    <xf numFmtId="0" fontId="10" fillId="0" borderId="8" xfId="0" applyFont="1" applyBorder="1" applyAlignment="1">
      <alignment horizontal="left"/>
    </xf>
    <xf numFmtId="0" fontId="10" fillId="0" borderId="2" xfId="0" applyFont="1" applyBorder="1" applyAlignment="1">
      <alignment wrapText="1" indent="3"/>
    </xf>
    <xf numFmtId="0" fontId="10" fillId="0" borderId="6" xfId="0" applyFont="1" applyBorder="1" applyAlignment="1">
      <alignment horizontal="left"/>
    </xf>
    <xf numFmtId="0" fontId="10" fillId="0" borderId="3" xfId="0" applyFont="1" applyBorder="1" applyAlignment="1">
      <alignment wrapText="1" indent="1"/>
    </xf>
    <xf numFmtId="0" fontId="10" fillId="0" borderId="12" xfId="0" applyFont="1" applyBorder="1" applyAlignment="1">
      <alignment wrapText="1"/>
    </xf>
    <xf numFmtId="0" fontId="12" fillId="0" borderId="3" xfId="0" applyFont="1" applyBorder="1" applyAlignment="1">
      <alignment wrapText="1"/>
    </xf>
    <xf numFmtId="0" fontId="10" fillId="0" borderId="4" xfId="0" applyFont="1" applyBorder="1" applyAlignment="1">
      <alignment horizontal="left"/>
    </xf>
    <xf numFmtId="0" fontId="10" fillId="0" borderId="7" xfId="0" applyFont="1" applyBorder="1" applyAlignment="1">
      <alignment horizontal="left"/>
    </xf>
    <xf numFmtId="0" fontId="11" fillId="0" borderId="7" xfId="0" applyFont="1" applyBorder="1" applyAlignment="1">
      <alignment wrapText="1"/>
    </xf>
    <xf numFmtId="0" fontId="10" fillId="0" borderId="7" xfId="0" applyFont="1" applyBorder="1" applyAlignment="1">
      <alignment wrapText="1"/>
    </xf>
    <xf numFmtId="0" fontId="10" fillId="0" borderId="9" xfId="0" applyFont="1" applyBorder="1" applyAlignment="1">
      <alignment wrapText="1" indent="2"/>
    </xf>
    <xf numFmtId="0" fontId="10" fillId="0" borderId="2" xfId="0" applyFont="1" applyBorder="1" applyAlignment="1">
      <alignment horizontal="center" wrapText="1"/>
    </xf>
    <xf numFmtId="0" fontId="10" fillId="0" borderId="3" xfId="0" applyFont="1" applyBorder="1" applyAlignment="1">
      <alignment wrapText="1" indent="2"/>
    </xf>
    <xf numFmtId="169" fontId="10" fillId="0" borderId="0" xfId="0" applyNumberFormat="1" applyFont="1" applyAlignment="1"/>
    <xf numFmtId="171" fontId="10" fillId="0" borderId="0" xfId="0" applyNumberFormat="1" applyFont="1" applyAlignment="1"/>
    <xf numFmtId="172" fontId="10" fillId="0" borderId="0" xfId="0" applyNumberFormat="1" applyFont="1" applyAlignment="1"/>
    <xf numFmtId="0" fontId="10" fillId="0" borderId="3" xfId="0" applyFont="1" applyBorder="1" applyAlignment="1">
      <alignment wrapText="1" indent="3"/>
    </xf>
    <xf numFmtId="172" fontId="14" fillId="0" borderId="0" xfId="0" applyNumberFormat="1" applyFont="1" applyAlignment="1"/>
    <xf numFmtId="0" fontId="10" fillId="0" borderId="2" xfId="0" applyFont="1" applyBorder="1" applyAlignment="1">
      <alignment wrapText="1" indent="4"/>
    </xf>
    <xf numFmtId="0" fontId="10" fillId="0" borderId="0" xfId="0" applyFont="1" applyAlignment="1">
      <alignment horizontal="left" indent="2"/>
    </xf>
    <xf numFmtId="171" fontId="14" fillId="0" borderId="0" xfId="0" applyNumberFormat="1" applyFont="1" applyAlignment="1"/>
    <xf numFmtId="0" fontId="12" fillId="0" borderId="7" xfId="0" applyFont="1" applyBorder="1" applyAlignment="1">
      <alignment wrapText="1"/>
    </xf>
    <xf numFmtId="165" fontId="10" fillId="0" borderId="7" xfId="0" applyNumberFormat="1" applyFont="1" applyBorder="1" applyAlignment="1"/>
    <xf numFmtId="0" fontId="10" fillId="0" borderId="7" xfId="0" applyFont="1" applyBorder="1" applyAlignment="1">
      <alignment wrapText="1" indent="1"/>
    </xf>
    <xf numFmtId="0" fontId="12" fillId="0" borderId="4" xfId="0" applyFont="1" applyBorder="1" applyAlignment="1">
      <alignment wrapText="1"/>
    </xf>
    <xf numFmtId="168" fontId="10" fillId="0" borderId="0" xfId="0" applyNumberFormat="1" applyFont="1" applyAlignment="1"/>
    <xf numFmtId="0" fontId="10" fillId="0" borderId="9" xfId="0" applyFont="1" applyBorder="1" applyAlignment="1">
      <alignment wrapText="1" indent="1"/>
    </xf>
    <xf numFmtId="0" fontId="10" fillId="0" borderId="13" xfId="0" applyFont="1" applyBorder="1" applyAlignment="1">
      <alignment wrapText="1"/>
    </xf>
    <xf numFmtId="0" fontId="10" fillId="0" borderId="3" xfId="0" applyFont="1" applyBorder="1" applyAlignment="1">
      <alignment wrapText="1"/>
    </xf>
    <xf numFmtId="0" fontId="12" fillId="0" borderId="0" xfId="0" applyFont="1" applyAlignment="1">
      <alignment horizontal="center"/>
    </xf>
    <xf numFmtId="0" fontId="10" fillId="0" borderId="9" xfId="0" applyFont="1" applyBorder="1" applyAlignment="1">
      <alignment horizontal="center" wrapText="1"/>
    </xf>
    <xf numFmtId="0" fontId="10" fillId="0" borderId="5" xfId="0" applyFont="1" applyBorder="1" applyAlignment="1">
      <alignment horizontal="left"/>
    </xf>
    <xf numFmtId="166" fontId="10" fillId="0" borderId="8" xfId="0" applyNumberFormat="1" applyFont="1" applyBorder="1" applyAlignment="1">
      <alignment horizontal="left"/>
    </xf>
    <xf numFmtId="165" fontId="10" fillId="0" borderId="8" xfId="0" applyNumberFormat="1" applyFont="1" applyBorder="1" applyAlignment="1">
      <alignment horizontal="left"/>
    </xf>
    <xf numFmtId="0" fontId="10" fillId="0" borderId="1" xfId="0" applyFont="1" applyBorder="1" applyAlignment="1">
      <alignment wrapText="1" indent="1"/>
    </xf>
    <xf numFmtId="172" fontId="10" fillId="0" borderId="0" xfId="0" applyNumberFormat="1" applyFont="1" applyAlignment="1">
      <alignment horizontal="left"/>
    </xf>
    <xf numFmtId="169" fontId="10" fillId="0" borderId="0" xfId="0" applyNumberFormat="1" applyFont="1" applyAlignment="1">
      <alignment horizontal="left"/>
    </xf>
    <xf numFmtId="0" fontId="10" fillId="0" borderId="1" xfId="0" applyFont="1" applyBorder="1" applyAlignment="1">
      <alignment horizontal="center"/>
    </xf>
    <xf numFmtId="0" fontId="11" fillId="0" borderId="3" xfId="0" applyFont="1" applyBorder="1" applyAlignment="1">
      <alignment wrapText="1"/>
    </xf>
    <xf numFmtId="165" fontId="10" fillId="0" borderId="0" xfId="0" applyNumberFormat="1" applyFont="1" applyAlignment="1">
      <alignment horizontal="left"/>
    </xf>
    <xf numFmtId="166" fontId="10" fillId="0" borderId="2" xfId="0" applyNumberFormat="1" applyFont="1" applyBorder="1" applyAlignment="1">
      <alignment horizontal="left"/>
    </xf>
    <xf numFmtId="166" fontId="10" fillId="0" borderId="0" xfId="0" applyNumberFormat="1" applyFont="1" applyAlignment="1">
      <alignment horizontal="left"/>
    </xf>
    <xf numFmtId="173" fontId="10" fillId="0" borderId="0" xfId="0" applyNumberFormat="1" applyFont="1" applyAlignment="1">
      <alignment horizontal="center"/>
    </xf>
    <xf numFmtId="165" fontId="10" fillId="0" borderId="2" xfId="0" applyNumberFormat="1" applyFont="1" applyBorder="1" applyAlignment="1"/>
    <xf numFmtId="166" fontId="12" fillId="0" borderId="0" xfId="0" applyNumberFormat="1" applyFont="1" applyAlignment="1"/>
    <xf numFmtId="166" fontId="12" fillId="0" borderId="12" xfId="0" applyNumberFormat="1" applyFont="1" applyBorder="1" applyAlignment="1"/>
    <xf numFmtId="166" fontId="10" fillId="0" borderId="2" xfId="0" applyNumberFormat="1" applyFont="1" applyBorder="1" applyAlignment="1"/>
    <xf numFmtId="165" fontId="12" fillId="0" borderId="0" xfId="0" applyNumberFormat="1" applyFont="1" applyAlignment="1"/>
    <xf numFmtId="165" fontId="12" fillId="0" borderId="12" xfId="0" applyNumberFormat="1" applyFont="1" applyBorder="1" applyAlignment="1"/>
    <xf numFmtId="0" fontId="10" fillId="0" borderId="10" xfId="0" applyFont="1" applyBorder="1" applyAlignment="1">
      <alignment horizontal="left"/>
    </xf>
    <xf numFmtId="167" fontId="10" fillId="0" borderId="2" xfId="0" applyNumberFormat="1" applyFont="1" applyBorder="1" applyAlignment="1"/>
    <xf numFmtId="0" fontId="11" fillId="0" borderId="3" xfId="0" applyFont="1" applyBorder="1" applyAlignment="1">
      <alignment horizontal="left"/>
    </xf>
    <xf numFmtId="174" fontId="10" fillId="0" borderId="0" xfId="0" applyNumberFormat="1" applyFont="1" applyAlignment="1">
      <alignment horizontal="center"/>
    </xf>
    <xf numFmtId="0" fontId="0" fillId="0" borderId="0" xfId="0" applyAlignment="1">
      <alignment wrapText="1"/>
    </xf>
    <xf numFmtId="0" fontId="8" fillId="0" borderId="0" xfId="0" applyFont="1" applyAlignment="1">
      <alignment horizontal="center" wrapText="1"/>
    </xf>
    <xf numFmtId="0" fontId="8" fillId="0" borderId="0" xfId="0" applyFont="1" applyAlignment="1">
      <alignment horizontal="center"/>
    </xf>
    <xf numFmtId="0" fontId="10" fillId="0" borderId="0" xfId="0" applyFont="1" applyAlignment="1">
      <alignment horizontal="left"/>
    </xf>
    <xf numFmtId="0" fontId="14" fillId="0" borderId="0" xfId="0" applyFont="1" applyAlignment="1">
      <alignment horizontal="left"/>
    </xf>
    <xf numFmtId="0" fontId="9" fillId="0" borderId="0" xfId="0" applyFont="1" applyAlignment="1">
      <alignment horizontal="center"/>
    </xf>
    <xf numFmtId="0" fontId="12" fillId="0" borderId="5" xfId="0" applyFont="1" applyBorder="1" applyAlignment="1">
      <alignment horizontal="left"/>
    </xf>
    <xf numFmtId="0" fontId="12" fillId="0" borderId="0" xfId="0" applyFont="1" applyAlignment="1">
      <alignment horizontal="left"/>
    </xf>
    <xf numFmtId="0" fontId="8" fillId="0" borderId="0" xfId="0" applyFont="1" applyAlignment="1">
      <alignment horizontal="left"/>
    </xf>
    <xf numFmtId="0" fontId="18" fillId="0" borderId="0" xfId="0" applyFont="1" applyAlignment="1">
      <alignment wrapText="1"/>
    </xf>
    <xf numFmtId="0" fontId="21" fillId="0" borderId="0" xfId="0" applyFont="1" applyAlignment="1">
      <alignment horizontal="left"/>
    </xf>
    <xf numFmtId="0" fontId="18" fillId="0" borderId="0" xfId="0" applyFont="1" applyAlignment="1">
      <alignment horizontal="left"/>
    </xf>
    <xf numFmtId="0" fontId="14" fillId="0" borderId="0" xfId="0" applyFont="1" applyAlignment="1">
      <alignment wrapText="1"/>
    </xf>
    <xf numFmtId="166" fontId="10" fillId="0" borderId="3" xfId="0" applyNumberFormat="1" applyFont="1" applyBorder="1" applyAlignment="1"/>
    <xf numFmtId="166" fontId="10" fillId="0" borderId="1" xfId="0" applyNumberFormat="1" applyFont="1" applyBorder="1" applyAlignment="1"/>
    <xf numFmtId="164" fontId="10" fillId="0" borderId="2" xfId="0" applyNumberFormat="1" applyFont="1" applyBorder="1" applyAlignment="1">
      <alignment horizontal="left"/>
    </xf>
    <xf numFmtId="164" fontId="10" fillId="0" borderId="0" xfId="0" applyNumberFormat="1" applyFont="1" applyAlignment="1">
      <alignment horizontal="left"/>
    </xf>
    <xf numFmtId="166" fontId="12" fillId="0" borderId="3" xfId="0" applyNumberFormat="1" applyFont="1" applyBorder="1" applyAlignment="1"/>
    <xf numFmtId="166" fontId="14" fillId="0" borderId="0" xfId="0" applyNumberFormat="1" applyFont="1" applyAlignment="1">
      <alignment horizontal="left"/>
    </xf>
    <xf numFmtId="0" fontId="10" fillId="0" borderId="29" xfId="0" applyFont="1" applyBorder="1" applyAlignment="1">
      <alignment wrapText="1"/>
    </xf>
    <xf numFmtId="0" fontId="10" fillId="0" borderId="30" xfId="0" applyFont="1" applyBorder="1" applyAlignment="1">
      <alignment horizontal="left"/>
    </xf>
    <xf numFmtId="0" fontId="12" fillId="0" borderId="30" xfId="0" applyFont="1" applyBorder="1" applyAlignment="1">
      <alignment horizontal="center" wrapText="1"/>
    </xf>
    <xf numFmtId="0" fontId="10" fillId="0" borderId="30" xfId="0" applyFont="1" applyBorder="1" applyAlignment="1">
      <alignment horizontal="left" wrapText="1"/>
    </xf>
    <xf numFmtId="0" fontId="12" fillId="0" borderId="31" xfId="0" applyFont="1" applyBorder="1" applyAlignment="1">
      <alignment horizontal="center" wrapText="1"/>
    </xf>
    <xf numFmtId="0" fontId="12" fillId="0" borderId="32" xfId="0" applyFont="1" applyBorder="1" applyAlignment="1">
      <alignment horizontal="center" wrapText="1"/>
    </xf>
    <xf numFmtId="0" fontId="10" fillId="0" borderId="31" xfId="0" applyFont="1" applyBorder="1" applyAlignment="1">
      <alignment horizontal="left" wrapText="1"/>
    </xf>
    <xf numFmtId="0" fontId="12" fillId="0" borderId="33" xfId="0" applyFont="1" applyBorder="1" applyAlignment="1">
      <alignment horizontal="center" wrapText="1"/>
    </xf>
    <xf numFmtId="0" fontId="12" fillId="0" borderId="23" xfId="0" applyFont="1" applyBorder="1" applyAlignment="1">
      <alignment wrapText="1"/>
    </xf>
    <xf numFmtId="171" fontId="10" fillId="0" borderId="34" xfId="0" applyNumberFormat="1" applyFont="1" applyBorder="1" applyAlignment="1"/>
    <xf numFmtId="0" fontId="10" fillId="0" borderId="34" xfId="0" applyFont="1" applyBorder="1" applyAlignment="1">
      <alignment horizontal="left"/>
    </xf>
    <xf numFmtId="175" fontId="10" fillId="0" borderId="35" xfId="0" applyNumberFormat="1" applyFont="1" applyBorder="1" applyAlignment="1"/>
    <xf numFmtId="175" fontId="10" fillId="0" borderId="25" xfId="0" applyNumberFormat="1" applyFont="1" applyBorder="1" applyAlignment="1"/>
    <xf numFmtId="0" fontId="12" fillId="0" borderId="29" xfId="0" applyFont="1" applyBorder="1" applyAlignment="1">
      <alignment wrapText="1"/>
    </xf>
    <xf numFmtId="171" fontId="10" fillId="0" borderId="30" xfId="0" applyNumberFormat="1" applyFont="1" applyBorder="1" applyAlignment="1"/>
    <xf numFmtId="175" fontId="10" fillId="0" borderId="32" xfId="0" applyNumberFormat="1" applyFont="1" applyBorder="1" applyAlignment="1"/>
    <xf numFmtId="0" fontId="12" fillId="0" borderId="37" xfId="0" applyFont="1" applyBorder="1" applyAlignment="1">
      <alignment wrapText="1"/>
    </xf>
    <xf numFmtId="0" fontId="22" fillId="0" borderId="0" xfId="0" applyFont="1" applyAlignment="1">
      <alignment horizontal="left"/>
    </xf>
    <xf numFmtId="164" fontId="22" fillId="0" borderId="0" xfId="0" applyNumberFormat="1" applyFont="1" applyAlignment="1"/>
    <xf numFmtId="166" fontId="22" fillId="0" borderId="0" xfId="0" applyNumberFormat="1" applyFont="1" applyAlignment="1"/>
    <xf numFmtId="171" fontId="10" fillId="0" borderId="0" xfId="0" applyNumberFormat="1" applyFont="1" applyAlignment="1">
      <alignment horizontal="left"/>
    </xf>
    <xf numFmtId="175" fontId="10" fillId="0" borderId="0" xfId="0" applyNumberFormat="1" applyFont="1" applyAlignment="1">
      <alignment horizontal="left"/>
    </xf>
    <xf numFmtId="167" fontId="12" fillId="0" borderId="3" xfId="0" applyNumberFormat="1" applyFont="1" applyBorder="1" applyAlignment="1"/>
    <xf numFmtId="173" fontId="10" fillId="0" borderId="3" xfId="0" applyNumberFormat="1" applyFont="1" applyBorder="1" applyAlignment="1">
      <alignment horizontal="center"/>
    </xf>
    <xf numFmtId="174" fontId="10" fillId="0" borderId="3" xfId="0" applyNumberFormat="1" applyFont="1" applyBorder="1" applyAlignment="1">
      <alignment horizontal="center"/>
    </xf>
    <xf numFmtId="165" fontId="12" fillId="0" borderId="1" xfId="0" applyNumberFormat="1" applyFont="1" applyBorder="1" applyAlignment="1"/>
    <xf numFmtId="166" fontId="10" fillId="0" borderId="8" xfId="0" applyNumberFormat="1" applyFont="1" applyBorder="1" applyAlignment="1"/>
    <xf numFmtId="165" fontId="10" fillId="0" borderId="12" xfId="0" applyNumberFormat="1" applyFont="1" applyBorder="1" applyAlignment="1"/>
    <xf numFmtId="165" fontId="10" fillId="0" borderId="8" xfId="0" applyNumberFormat="1" applyFont="1" applyBorder="1" applyAlignment="1"/>
    <xf numFmtId="172" fontId="10" fillId="0" borderId="4" xfId="0" applyNumberFormat="1" applyFont="1" applyBorder="1" applyAlignment="1"/>
    <xf numFmtId="172" fontId="10" fillId="0" borderId="5" xfId="0" applyNumberFormat="1" applyFont="1" applyBorder="1" applyAlignment="1"/>
    <xf numFmtId="172" fontId="10" fillId="0" borderId="6" xfId="0" applyNumberFormat="1" applyFont="1" applyBorder="1" applyAlignment="1"/>
    <xf numFmtId="172" fontId="10" fillId="0" borderId="7" xfId="0" applyNumberFormat="1" applyFont="1" applyBorder="1" applyAlignment="1"/>
    <xf numFmtId="172" fontId="10" fillId="0" borderId="8" xfId="0" applyNumberFormat="1" applyFont="1" applyBorder="1" applyAlignment="1"/>
    <xf numFmtId="171" fontId="10" fillId="0" borderId="7" xfId="0" applyNumberFormat="1" applyFont="1" applyBorder="1" applyAlignment="1">
      <alignment horizontal="left"/>
    </xf>
    <xf numFmtId="171" fontId="10" fillId="0" borderId="2" xfId="0" applyNumberFormat="1" applyFont="1" applyBorder="1" applyAlignment="1">
      <alignment horizontal="left"/>
    </xf>
    <xf numFmtId="169" fontId="10" fillId="0" borderId="2" xfId="0" applyNumberFormat="1" applyFont="1" applyBorder="1" applyAlignment="1"/>
    <xf numFmtId="171" fontId="10" fillId="0" borderId="7" xfId="0" applyNumberFormat="1" applyFont="1" applyBorder="1" applyAlignment="1"/>
    <xf numFmtId="171" fontId="10" fillId="0" borderId="2" xfId="0" applyNumberFormat="1" applyFont="1" applyBorder="1" applyAlignment="1"/>
    <xf numFmtId="172" fontId="10" fillId="0" borderId="2" xfId="0" applyNumberFormat="1" applyFont="1" applyBorder="1" applyAlignment="1"/>
    <xf numFmtId="172" fontId="10" fillId="0" borderId="9" xfId="0" applyNumberFormat="1" applyFont="1" applyBorder="1" applyAlignment="1"/>
    <xf numFmtId="172" fontId="10" fillId="0" borderId="10" xfId="0" applyNumberFormat="1" applyFont="1" applyBorder="1" applyAlignment="1"/>
    <xf numFmtId="172" fontId="10" fillId="0" borderId="11" xfId="0" applyNumberFormat="1" applyFont="1" applyBorder="1" applyAlignment="1"/>
    <xf numFmtId="172" fontId="10" fillId="0" borderId="3" xfId="0" applyNumberFormat="1" applyFont="1" applyBorder="1" applyAlignment="1"/>
    <xf numFmtId="172" fontId="10" fillId="0" borderId="1" xfId="0" applyNumberFormat="1" applyFont="1" applyBorder="1" applyAlignment="1"/>
    <xf numFmtId="172" fontId="10" fillId="0" borderId="17" xfId="0" applyNumberFormat="1" applyFont="1" applyBorder="1" applyAlignment="1"/>
    <xf numFmtId="172" fontId="10" fillId="0" borderId="18" xfId="0" applyNumberFormat="1" applyFont="1" applyBorder="1" applyAlignment="1"/>
    <xf numFmtId="172" fontId="10" fillId="0" borderId="16" xfId="0" applyNumberFormat="1" applyFont="1" applyBorder="1" applyAlignment="1"/>
    <xf numFmtId="168" fontId="10" fillId="0" borderId="4" xfId="0" applyNumberFormat="1" applyFont="1" applyBorder="1" applyAlignment="1">
      <alignment horizontal="left"/>
    </xf>
    <xf numFmtId="166" fontId="10" fillId="0" borderId="13" xfId="0" applyNumberFormat="1" applyFont="1" applyBorder="1" applyAlignment="1"/>
    <xf numFmtId="166" fontId="10" fillId="0" borderId="15" xfId="0" applyNumberFormat="1" applyFont="1" applyBorder="1" applyAlignment="1"/>
    <xf numFmtId="166" fontId="10" fillId="0" borderId="14" xfId="0" applyNumberFormat="1" applyFont="1" applyBorder="1" applyAlignment="1"/>
    <xf numFmtId="166" fontId="10" fillId="0" borderId="12" xfId="0" applyNumberFormat="1" applyFont="1" applyBorder="1" applyAlignment="1"/>
    <xf numFmtId="164" fontId="10" fillId="0" borderId="10" xfId="0" applyNumberFormat="1" applyFont="1" applyBorder="1" applyAlignment="1">
      <alignment horizontal="left"/>
    </xf>
    <xf numFmtId="171" fontId="10" fillId="0" borderId="9" xfId="0" applyNumberFormat="1" applyFont="1" applyBorder="1" applyAlignment="1"/>
    <xf numFmtId="171" fontId="10" fillId="0" borderId="10" xfId="0" applyNumberFormat="1" applyFont="1" applyBorder="1" applyAlignment="1"/>
    <xf numFmtId="171" fontId="10" fillId="0" borderId="3" xfId="0" applyNumberFormat="1" applyFont="1" applyBorder="1" applyAlignment="1"/>
    <xf numFmtId="169" fontId="14" fillId="0" borderId="4" xfId="0" applyNumberFormat="1" applyFont="1" applyBorder="1" applyAlignment="1">
      <alignment horizontal="left"/>
    </xf>
    <xf numFmtId="168" fontId="14" fillId="0" borderId="5" xfId="0" applyNumberFormat="1" applyFont="1" applyBorder="1" applyAlignment="1">
      <alignment horizontal="left"/>
    </xf>
    <xf numFmtId="0" fontId="14" fillId="0" borderId="0" xfId="0" applyFont="1" applyAlignment="1">
      <alignment horizontal="justify"/>
    </xf>
    <xf numFmtId="0" fontId="10" fillId="0" borderId="0" xfId="0" applyFont="1" applyAlignment="1">
      <alignment horizontal="justify" wrapText="1"/>
    </xf>
    <xf numFmtId="0" fontId="10" fillId="0" borderId="0" xfId="0" applyFont="1" applyAlignment="1">
      <alignment horizontal="justify"/>
    </xf>
    <xf numFmtId="164" fontId="10" fillId="0" borderId="8" xfId="0" applyNumberFormat="1" applyFont="1" applyBorder="1" applyAlignment="1">
      <alignment horizontal="left"/>
    </xf>
    <xf numFmtId="0" fontId="10" fillId="0" borderId="0" xfId="0" applyFont="1" applyAlignment="1">
      <alignment horizontal="left" wrapText="1"/>
    </xf>
    <xf numFmtId="0" fontId="10" fillId="0" borderId="0" xfId="0" applyFont="1" applyAlignment="1"/>
    <xf numFmtId="167" fontId="13" fillId="0" borderId="0" xfId="0" applyNumberFormat="1" applyFont="1" applyAlignment="1">
      <alignment horizontal="left"/>
    </xf>
    <xf numFmtId="169" fontId="12" fillId="0" borderId="8" xfId="0" applyNumberFormat="1" applyFont="1" applyBorder="1" applyAlignment="1"/>
    <xf numFmtId="169" fontId="12" fillId="0" borderId="10" xfId="0" applyNumberFormat="1" applyFont="1" applyBorder="1" applyAlignment="1"/>
    <xf numFmtId="169" fontId="12" fillId="0" borderId="11" xfId="0" applyNumberFormat="1" applyFont="1" applyBorder="1" applyAlignment="1"/>
    <xf numFmtId="168" fontId="10" fillId="0" borderId="10" xfId="0" applyNumberFormat="1" applyFont="1" applyBorder="1" applyAlignment="1">
      <alignment horizontal="left"/>
    </xf>
    <xf numFmtId="168" fontId="10" fillId="0" borderId="0" xfId="0" applyNumberFormat="1" applyFont="1" applyAlignment="1">
      <alignment horizontal="left"/>
    </xf>
    <xf numFmtId="170" fontId="12" fillId="0" borderId="12" xfId="0" applyNumberFormat="1" applyFont="1" applyBorder="1" applyAlignment="1"/>
    <xf numFmtId="170" fontId="12" fillId="0" borderId="13" xfId="0" applyNumberFormat="1" applyFont="1" applyBorder="1" applyAlignment="1"/>
    <xf numFmtId="169" fontId="12" fillId="0" borderId="12" xfId="0" applyNumberFormat="1" applyFont="1" applyBorder="1" applyAlignment="1"/>
    <xf numFmtId="168" fontId="14" fillId="0" borderId="0" xfId="0" applyNumberFormat="1" applyFont="1" applyAlignment="1">
      <alignment horizontal="left"/>
    </xf>
    <xf numFmtId="166" fontId="10" fillId="0" borderId="2" xfId="0" applyNumberFormat="1" applyFont="1" applyFill="1" applyBorder="1" applyAlignment="1"/>
    <xf numFmtId="176" fontId="10" fillId="0" borderId="2" xfId="1" applyNumberFormat="1" applyFont="1" applyBorder="1" applyAlignment="1"/>
    <xf numFmtId="167" fontId="13" fillId="0" borderId="2" xfId="0" applyNumberFormat="1" applyFont="1" applyBorder="1" applyAlignment="1">
      <alignment horizontal="left"/>
    </xf>
    <xf numFmtId="167" fontId="13" fillId="0" borderId="3" xfId="0" applyNumberFormat="1" applyFont="1" applyBorder="1" applyAlignment="1"/>
    <xf numFmtId="0" fontId="10" fillId="0" borderId="10" xfId="0" applyFont="1" applyBorder="1" applyAlignment="1">
      <alignment horizontal="center" wrapText="1"/>
    </xf>
    <xf numFmtId="44" fontId="10" fillId="0" borderId="7" xfId="2" applyFont="1" applyBorder="1" applyAlignment="1"/>
    <xf numFmtId="44" fontId="10" fillId="0" borderId="0" xfId="2" applyFont="1" applyAlignment="1"/>
    <xf numFmtId="44" fontId="10" fillId="0" borderId="2" xfId="2" applyFont="1" applyBorder="1" applyAlignment="1"/>
    <xf numFmtId="43" fontId="10" fillId="0" borderId="7" xfId="1" applyFont="1" applyBorder="1" applyAlignment="1"/>
    <xf numFmtId="43" fontId="10" fillId="0" borderId="0" xfId="1" applyFont="1" applyAlignment="1"/>
    <xf numFmtId="43" fontId="10" fillId="0" borderId="2" xfId="1" applyFont="1" applyBorder="1" applyAlignment="1"/>
    <xf numFmtId="43" fontId="10" fillId="0" borderId="9" xfId="1" applyFont="1" applyBorder="1" applyAlignment="1"/>
    <xf numFmtId="43" fontId="10" fillId="0" borderId="10" xfId="1" applyFont="1" applyBorder="1" applyAlignment="1"/>
    <xf numFmtId="43" fontId="10" fillId="0" borderId="3" xfId="1" applyFont="1" applyBorder="1" applyAlignment="1"/>
    <xf numFmtId="44" fontId="10" fillId="0" borderId="0" xfId="2" applyFont="1" applyAlignment="1">
      <alignment horizontal="left"/>
    </xf>
    <xf numFmtId="44" fontId="10" fillId="0" borderId="13" xfId="2" applyFont="1" applyBorder="1" applyAlignment="1"/>
    <xf numFmtId="44" fontId="10" fillId="0" borderId="15" xfId="2" applyFont="1" applyBorder="1" applyAlignment="1"/>
    <xf numFmtId="44" fontId="10" fillId="0" borderId="12" xfId="2" applyFont="1" applyBorder="1" applyAlignment="1"/>
    <xf numFmtId="44" fontId="10" fillId="0" borderId="9" xfId="2" applyFont="1" applyBorder="1" applyAlignment="1"/>
    <xf numFmtId="44" fontId="10" fillId="0" borderId="10" xfId="2" applyFont="1" applyBorder="1" applyAlignment="1"/>
    <xf numFmtId="44" fontId="10" fillId="0" borderId="3" xfId="2" applyFont="1" applyBorder="1" applyAlignment="1"/>
    <xf numFmtId="172" fontId="10" fillId="0" borderId="0" xfId="0" applyNumberFormat="1" applyFont="1" applyBorder="1" applyAlignment="1"/>
    <xf numFmtId="165" fontId="10" fillId="0" borderId="1" xfId="0" applyNumberFormat="1" applyFont="1" applyFill="1" applyBorder="1" applyAlignment="1"/>
    <xf numFmtId="165" fontId="10" fillId="0" borderId="0" xfId="0" applyNumberFormat="1" applyFont="1" applyFill="1" applyAlignment="1">
      <alignment horizontal="left"/>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10" fillId="0" borderId="2" xfId="0" applyFont="1" applyFill="1" applyBorder="1" applyAlignment="1">
      <alignment horizontal="left"/>
    </xf>
    <xf numFmtId="165" fontId="10" fillId="0" borderId="2" xfId="0" applyNumberFormat="1" applyFont="1" applyFill="1" applyBorder="1" applyAlignment="1">
      <alignment horizontal="left"/>
    </xf>
    <xf numFmtId="43" fontId="10" fillId="0" borderId="2" xfId="1" applyFont="1" applyFill="1" applyBorder="1" applyAlignment="1"/>
    <xf numFmtId="166" fontId="10" fillId="0" borderId="3" xfId="0" applyNumberFormat="1" applyFont="1" applyFill="1" applyBorder="1" applyAlignment="1"/>
    <xf numFmtId="165" fontId="12" fillId="0" borderId="3" xfId="0" applyNumberFormat="1" applyFont="1" applyFill="1" applyBorder="1" applyAlignment="1"/>
    <xf numFmtId="0" fontId="10" fillId="0" borderId="0" xfId="0"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center" wrapText="1"/>
    </xf>
    <xf numFmtId="166" fontId="10" fillId="0" borderId="2" xfId="0" applyNumberFormat="1" applyFont="1" applyFill="1" applyBorder="1" applyAlignment="1">
      <alignment horizontal="left"/>
    </xf>
    <xf numFmtId="166" fontId="10" fillId="0" borderId="0" xfId="0" applyNumberFormat="1" applyFont="1" applyFill="1" applyAlignment="1">
      <alignment horizontal="left"/>
    </xf>
    <xf numFmtId="165" fontId="10" fillId="0" borderId="3" xfId="0" applyNumberFormat="1" applyFont="1" applyFill="1" applyBorder="1" applyAlignment="1"/>
    <xf numFmtId="166" fontId="10" fillId="0" borderId="7" xfId="0" applyNumberFormat="1" applyFont="1" applyFill="1" applyBorder="1" applyAlignment="1">
      <alignment horizontal="left"/>
    </xf>
    <xf numFmtId="0" fontId="10" fillId="0" borderId="3" xfId="0" applyFont="1" applyBorder="1" applyAlignment="1">
      <alignment horizontal="left"/>
    </xf>
    <xf numFmtId="167" fontId="10" fillId="0" borderId="2" xfId="0" applyNumberFormat="1" applyFont="1" applyFill="1" applyBorder="1" applyAlignment="1"/>
    <xf numFmtId="167" fontId="12" fillId="0" borderId="3" xfId="0" applyNumberFormat="1" applyFont="1" applyFill="1" applyBorder="1" applyAlignment="1"/>
    <xf numFmtId="0" fontId="10" fillId="0" borderId="0" xfId="0" applyFont="1" applyAlignment="1">
      <alignment horizontal="left"/>
    </xf>
    <xf numFmtId="0" fontId="10" fillId="0" borderId="0" xfId="0" applyFont="1" applyAlignment="1">
      <alignment horizontal="left"/>
    </xf>
    <xf numFmtId="0" fontId="14" fillId="0" borderId="0" xfId="0" applyFont="1" applyAlignment="1">
      <alignment wrapText="1"/>
    </xf>
    <xf numFmtId="174" fontId="10" fillId="0" borderId="3" xfId="0" quotePrefix="1" applyNumberFormat="1" applyFont="1" applyBorder="1" applyAlignment="1">
      <alignment horizontal="center"/>
    </xf>
    <xf numFmtId="0" fontId="10" fillId="0" borderId="3" xfId="0" quotePrefix="1" applyFont="1" applyBorder="1" applyAlignment="1">
      <alignment horizontal="center" wrapText="1"/>
    </xf>
    <xf numFmtId="166" fontId="10" fillId="0" borderId="0" xfId="0" applyNumberFormat="1" applyFont="1" applyBorder="1" applyAlignment="1"/>
    <xf numFmtId="14" fontId="0" fillId="0" borderId="0" xfId="0" applyNumberFormat="1" applyAlignment="1">
      <alignment wrapText="1"/>
    </xf>
    <xf numFmtId="177" fontId="1" fillId="0" borderId="0" xfId="0" applyNumberFormat="1" applyFont="1" applyAlignment="1">
      <alignment horizontal="left" wrapText="1"/>
    </xf>
    <xf numFmtId="0" fontId="10" fillId="0" borderId="3" xfId="0" applyNumberFormat="1" applyFont="1" applyBorder="1" applyAlignment="1">
      <alignment horizontal="center" wrapText="1"/>
    </xf>
    <xf numFmtId="0" fontId="10" fillId="0" borderId="11" xfId="0" applyNumberFormat="1" applyFont="1" applyBorder="1" applyAlignment="1">
      <alignment horizontal="center" wrapText="1"/>
    </xf>
    <xf numFmtId="169" fontId="12" fillId="0" borderId="2" xfId="0" applyNumberFormat="1" applyFont="1" applyBorder="1" applyAlignment="1"/>
    <xf numFmtId="169" fontId="12" fillId="0" borderId="3" xfId="0" applyNumberFormat="1" applyFont="1" applyBorder="1" applyAlignment="1"/>
    <xf numFmtId="168" fontId="10" fillId="0" borderId="1" xfId="0" applyNumberFormat="1" applyFont="1" applyBorder="1" applyAlignment="1">
      <alignment horizontal="left"/>
    </xf>
    <xf numFmtId="169" fontId="14" fillId="0" borderId="1" xfId="0" applyNumberFormat="1" applyFont="1" applyBorder="1" applyAlignment="1">
      <alignment horizontal="left"/>
    </xf>
    <xf numFmtId="0" fontId="10" fillId="0" borderId="0" xfId="0" applyFont="1" applyAlignment="1">
      <alignment horizontal="left"/>
    </xf>
    <xf numFmtId="0" fontId="14" fillId="0" borderId="0" xfId="0" applyFont="1" applyAlignment="1">
      <alignment wrapText="1"/>
    </xf>
    <xf numFmtId="0" fontId="13" fillId="0" borderId="0" xfId="0" applyFont="1" applyBorder="1" applyAlignment="1">
      <alignment wrapText="1" indent="4"/>
    </xf>
    <xf numFmtId="167" fontId="13" fillId="0" borderId="0" xfId="0" applyNumberFormat="1" applyFont="1" applyBorder="1" applyAlignment="1"/>
    <xf numFmtId="0" fontId="10" fillId="0" borderId="2" xfId="0" applyFont="1" applyBorder="1" applyAlignment="1">
      <alignment vertical="top" wrapText="1"/>
    </xf>
    <xf numFmtId="0" fontId="14" fillId="0" borderId="0" xfId="0" applyFont="1" applyAlignment="1">
      <alignment wrapText="1"/>
    </xf>
    <xf numFmtId="0" fontId="14" fillId="0" borderId="0" xfId="0" applyFont="1" applyAlignment="1"/>
    <xf numFmtId="0" fontId="14" fillId="0" borderId="0" xfId="0" applyFont="1" applyAlignment="1">
      <alignment horizontal="left"/>
    </xf>
    <xf numFmtId="0" fontId="10" fillId="0" borderId="0" xfId="0" applyFont="1" applyAlignment="1">
      <alignment horizontal="left"/>
    </xf>
    <xf numFmtId="0" fontId="14" fillId="0" borderId="0" xfId="0" applyFont="1" applyAlignment="1">
      <alignment wrapText="1"/>
    </xf>
    <xf numFmtId="0" fontId="10" fillId="0" borderId="2" xfId="0" applyFont="1" applyFill="1" applyBorder="1" applyAlignment="1">
      <alignment wrapText="1" indent="2"/>
    </xf>
    <xf numFmtId="166" fontId="10" fillId="0" borderId="7" xfId="0" applyNumberFormat="1" applyFont="1" applyFill="1" applyBorder="1" applyAlignment="1"/>
    <xf numFmtId="166" fontId="10" fillId="0" borderId="0" xfId="0" applyNumberFormat="1" applyFont="1" applyFill="1" applyAlignment="1"/>
    <xf numFmtId="0" fontId="12" fillId="0" borderId="2" xfId="0" applyFont="1" applyFill="1" applyBorder="1" applyAlignment="1">
      <alignment wrapText="1" indent="2"/>
    </xf>
    <xf numFmtId="0" fontId="12" fillId="0" borderId="2" xfId="0" applyFont="1" applyFill="1" applyBorder="1" applyAlignment="1">
      <alignment wrapText="1" indent="1"/>
    </xf>
    <xf numFmtId="0" fontId="10" fillId="0" borderId="7" xfId="0" applyFont="1" applyFill="1" applyBorder="1" applyAlignment="1">
      <alignment horizontal="left"/>
    </xf>
    <xf numFmtId="0" fontId="12" fillId="0" borderId="3" xfId="0" applyFont="1" applyFill="1" applyBorder="1" applyAlignment="1">
      <alignment wrapText="1" indent="2"/>
    </xf>
    <xf numFmtId="0" fontId="14" fillId="0" borderId="0" xfId="0" applyFont="1" applyFill="1" applyAlignment="1">
      <alignment wrapText="1"/>
    </xf>
    <xf numFmtId="0" fontId="8" fillId="0" borderId="0" xfId="0" applyFont="1" applyAlignment="1">
      <alignment horizontal="center"/>
    </xf>
    <xf numFmtId="0" fontId="10" fillId="0" borderId="0" xfId="0" applyFont="1" applyFill="1" applyAlignment="1">
      <alignment horizontal="left" wrapText="1"/>
    </xf>
    <xf numFmtId="0" fontId="14" fillId="0" borderId="0" xfId="0" applyFont="1" applyFill="1" applyAlignment="1">
      <alignment wrapText="1"/>
    </xf>
    <xf numFmtId="0" fontId="10" fillId="0" borderId="0" xfId="0" applyFont="1" applyAlignment="1">
      <alignment wrapText="1"/>
    </xf>
    <xf numFmtId="0" fontId="10" fillId="0" borderId="0" xfId="0" applyFont="1" applyAlignment="1">
      <alignment horizontal="left"/>
    </xf>
    <xf numFmtId="0" fontId="14" fillId="0" borderId="0" xfId="0" applyFont="1" applyAlignment="1">
      <alignment wrapText="1"/>
    </xf>
    <xf numFmtId="0" fontId="10" fillId="0" borderId="0" xfId="0" applyFont="1" applyFill="1" applyAlignment="1">
      <alignment wrapText="1"/>
    </xf>
    <xf numFmtId="0" fontId="10" fillId="0" borderId="0" xfId="0" applyFont="1" applyFill="1" applyAlignment="1">
      <alignment horizontal="left"/>
    </xf>
    <xf numFmtId="0" fontId="0" fillId="0" borderId="0" xfId="0" applyFill="1"/>
    <xf numFmtId="0" fontId="38" fillId="0" borderId="0" xfId="0" applyFont="1" applyFill="1"/>
    <xf numFmtId="0" fontId="0" fillId="0" borderId="0" xfId="0" applyFill="1" applyAlignment="1">
      <alignment horizontal="left" indent="1"/>
    </xf>
    <xf numFmtId="0" fontId="0" fillId="0" borderId="10" xfId="0" applyFill="1" applyBorder="1"/>
    <xf numFmtId="0" fontId="0" fillId="0" borderId="0" xfId="0" applyFont="1" applyFill="1"/>
    <xf numFmtId="0" fontId="0" fillId="0" borderId="1" xfId="0" applyFill="1" applyBorder="1"/>
    <xf numFmtId="0" fontId="14" fillId="0" borderId="0" xfId="0" applyFont="1" applyFill="1" applyBorder="1" applyAlignment="1">
      <alignment wrapText="1"/>
    </xf>
    <xf numFmtId="0" fontId="14" fillId="0" borderId="2" xfId="0" applyFont="1" applyFill="1" applyBorder="1" applyAlignment="1">
      <alignment wrapText="1"/>
    </xf>
    <xf numFmtId="0" fontId="9" fillId="0" borderId="0" xfId="0" applyFont="1" applyFill="1" applyAlignment="1">
      <alignment horizontal="center"/>
    </xf>
    <xf numFmtId="0" fontId="18" fillId="0" borderId="0" xfId="0" applyFont="1" applyFill="1" applyAlignment="1">
      <alignment wrapText="1"/>
    </xf>
    <xf numFmtId="0" fontId="10" fillId="0" borderId="1" xfId="0" applyFont="1" applyFill="1" applyBorder="1" applyAlignment="1">
      <alignment horizontal="left"/>
    </xf>
    <xf numFmtId="0" fontId="11" fillId="0" borderId="2" xfId="0" applyFont="1" applyFill="1" applyBorder="1" applyAlignment="1">
      <alignment wrapText="1"/>
    </xf>
    <xf numFmtId="0" fontId="10" fillId="0" borderId="3" xfId="0" applyNumberFormat="1" applyFont="1" applyFill="1" applyBorder="1" applyAlignment="1">
      <alignment horizontal="center" wrapText="1"/>
    </xf>
    <xf numFmtId="0" fontId="12" fillId="0" borderId="2" xfId="0" applyFont="1" applyFill="1" applyBorder="1" applyAlignment="1">
      <alignment wrapText="1"/>
    </xf>
    <xf numFmtId="0" fontId="10" fillId="0" borderId="2" xfId="0" applyFont="1" applyFill="1" applyBorder="1" applyAlignment="1">
      <alignment wrapText="1" indent="1"/>
    </xf>
    <xf numFmtId="165" fontId="10" fillId="0" borderId="2" xfId="0" applyNumberFormat="1" applyFont="1" applyFill="1" applyBorder="1" applyAlignment="1"/>
    <xf numFmtId="165" fontId="10" fillId="0" borderId="0" xfId="0" applyNumberFormat="1" applyFont="1" applyFill="1" applyAlignment="1"/>
    <xf numFmtId="176" fontId="10" fillId="0" borderId="2" xfId="1" applyNumberFormat="1" applyFont="1" applyFill="1" applyBorder="1" applyAlignment="1"/>
    <xf numFmtId="0" fontId="10" fillId="0" borderId="2" xfId="0" applyFont="1" applyFill="1" applyBorder="1" applyAlignment="1">
      <alignment wrapText="1" indent="3"/>
    </xf>
    <xf numFmtId="166" fontId="10" fillId="0" borderId="1" xfId="0" applyNumberFormat="1" applyFont="1" applyFill="1" applyBorder="1" applyAlignment="1"/>
    <xf numFmtId="0" fontId="10" fillId="0" borderId="2" xfId="0" applyFont="1" applyFill="1" applyBorder="1" applyAlignment="1">
      <alignment horizontal="left" indent="1"/>
    </xf>
    <xf numFmtId="165" fontId="10" fillId="0" borderId="12" xfId="0" applyNumberFormat="1" applyFont="1" applyFill="1" applyBorder="1" applyAlignment="1"/>
    <xf numFmtId="166" fontId="10" fillId="0" borderId="4" xfId="0" applyNumberFormat="1" applyFont="1" applyFill="1" applyBorder="1" applyAlignment="1"/>
    <xf numFmtId="0" fontId="10" fillId="0" borderId="0" xfId="0" applyFont="1" applyFill="1" applyBorder="1" applyAlignment="1">
      <alignment horizontal="left"/>
    </xf>
    <xf numFmtId="166" fontId="10" fillId="0" borderId="0" xfId="0" applyNumberFormat="1" applyFont="1" applyFill="1" applyBorder="1" applyAlignment="1"/>
    <xf numFmtId="166" fontId="10" fillId="0" borderId="9" xfId="0" applyNumberFormat="1" applyFont="1" applyFill="1" applyBorder="1" applyAlignment="1"/>
    <xf numFmtId="166" fontId="10" fillId="0" borderId="10" xfId="0" applyNumberFormat="1" applyFont="1" applyFill="1" applyBorder="1" applyAlignment="1"/>
    <xf numFmtId="0" fontId="10" fillId="0" borderId="3" xfId="0" applyFont="1" applyFill="1" applyBorder="1" applyAlignment="1">
      <alignment wrapText="1" indent="1"/>
    </xf>
    <xf numFmtId="0" fontId="10" fillId="0" borderId="12" xfId="0" applyFont="1" applyFill="1" applyBorder="1" applyAlignment="1">
      <alignment wrapText="1"/>
    </xf>
    <xf numFmtId="166" fontId="10" fillId="0" borderId="12" xfId="0" applyNumberFormat="1" applyFont="1" applyFill="1" applyBorder="1" applyAlignment="1"/>
    <xf numFmtId="167" fontId="10" fillId="0" borderId="12" xfId="0" applyNumberFormat="1" applyFont="1" applyFill="1" applyBorder="1" applyAlignment="1"/>
    <xf numFmtId="167" fontId="10" fillId="0" borderId="0" xfId="0" applyNumberFormat="1" applyFont="1" applyFill="1" applyAlignment="1"/>
    <xf numFmtId="0" fontId="8" fillId="0" borderId="0" xfId="0" applyFont="1" applyFill="1" applyAlignment="1">
      <alignment horizontal="center"/>
    </xf>
    <xf numFmtId="0" fontId="11" fillId="0" borderId="3" xfId="0" applyFont="1" applyFill="1" applyBorder="1" applyAlignment="1">
      <alignment wrapText="1"/>
    </xf>
    <xf numFmtId="0" fontId="10" fillId="0" borderId="2" xfId="0" applyFont="1" applyFill="1" applyBorder="1" applyAlignment="1">
      <alignment wrapText="1"/>
    </xf>
    <xf numFmtId="0" fontId="10" fillId="0" borderId="0" xfId="0" applyFont="1" applyFill="1" applyAlignment="1"/>
    <xf numFmtId="0" fontId="10" fillId="0" borderId="2" xfId="0" applyFont="1" applyFill="1" applyBorder="1" applyAlignment="1"/>
    <xf numFmtId="0" fontId="10" fillId="0" borderId="2" xfId="0" applyFont="1" applyFill="1" applyBorder="1" applyAlignment="1">
      <alignment wrapText="1" indent="5"/>
    </xf>
    <xf numFmtId="166" fontId="10" fillId="0" borderId="11" xfId="0" applyNumberFormat="1" applyFont="1" applyFill="1" applyBorder="1" applyAlignment="1"/>
    <xf numFmtId="166" fontId="12" fillId="0" borderId="3" xfId="0" applyNumberFormat="1" applyFont="1" applyFill="1" applyBorder="1" applyAlignment="1"/>
    <xf numFmtId="166" fontId="12" fillId="0" borderId="12" xfId="0" applyNumberFormat="1" applyFont="1" applyFill="1" applyBorder="1" applyAlignment="1"/>
    <xf numFmtId="164" fontId="10" fillId="0" borderId="0" xfId="0" applyNumberFormat="1" applyFont="1" applyFill="1" applyAlignment="1">
      <alignment horizontal="left"/>
    </xf>
    <xf numFmtId="0" fontId="12" fillId="0" borderId="2" xfId="0" applyFont="1" applyFill="1" applyBorder="1" applyAlignment="1">
      <alignment horizontal="left"/>
    </xf>
    <xf numFmtId="0" fontId="10" fillId="0" borderId="1" xfId="0" applyFont="1" applyFill="1" applyBorder="1" applyAlignment="1"/>
    <xf numFmtId="0" fontId="12" fillId="0" borderId="0" xfId="0" applyFont="1" applyFill="1" applyAlignment="1">
      <alignment horizontal="left"/>
    </xf>
    <xf numFmtId="0" fontId="15" fillId="0" borderId="0" xfId="0" applyFont="1" applyFill="1" applyBorder="1" applyAlignment="1"/>
    <xf numFmtId="0" fontId="14" fillId="0" borderId="0" xfId="0" applyFont="1" applyFill="1" applyAlignment="1">
      <alignment horizontal="left"/>
    </xf>
    <xf numFmtId="0" fontId="13" fillId="0" borderId="2" xfId="0" applyFont="1" applyFill="1" applyBorder="1" applyAlignment="1">
      <alignment wrapText="1" indent="3"/>
    </xf>
    <xf numFmtId="167" fontId="13" fillId="0" borderId="2" xfId="0" applyNumberFormat="1" applyFont="1" applyFill="1" applyBorder="1" applyAlignment="1">
      <alignment indent="1"/>
    </xf>
    <xf numFmtId="167" fontId="13" fillId="0" borderId="0" xfId="0" applyNumberFormat="1" applyFont="1" applyFill="1" applyAlignment="1">
      <alignment indent="1"/>
    </xf>
    <xf numFmtId="164" fontId="10" fillId="0" borderId="2" xfId="0" applyNumberFormat="1" applyFont="1" applyFill="1" applyBorder="1" applyAlignment="1">
      <alignment horizontal="left"/>
    </xf>
    <xf numFmtId="0" fontId="10" fillId="0" borderId="1" xfId="0" applyFont="1" applyFill="1" applyBorder="1" applyAlignment="1">
      <alignment wrapText="1"/>
    </xf>
    <xf numFmtId="164" fontId="14" fillId="0" borderId="0" xfId="0" applyNumberFormat="1" applyFont="1" applyFill="1" applyAlignment="1">
      <alignment horizontal="left"/>
    </xf>
    <xf numFmtId="176" fontId="10" fillId="0" borderId="2" xfId="0" applyNumberFormat="1" applyFont="1" applyFill="1" applyBorder="1" applyAlignment="1"/>
    <xf numFmtId="164" fontId="14" fillId="0" borderId="0" xfId="0" applyNumberFormat="1" applyFont="1" applyFill="1" applyAlignment="1"/>
    <xf numFmtId="0" fontId="12" fillId="0" borderId="3" xfId="0" applyFont="1" applyFill="1" applyBorder="1" applyAlignment="1">
      <alignment wrapText="1" indent="3"/>
    </xf>
    <xf numFmtId="165" fontId="12" fillId="0" borderId="0" xfId="0" applyNumberFormat="1" applyFont="1" applyFill="1" applyAlignment="1"/>
    <xf numFmtId="0" fontId="10" fillId="0" borderId="0" xfId="0" applyFont="1" applyFill="1" applyAlignment="1">
      <alignment horizontal="left" indent="3"/>
    </xf>
    <xf numFmtId="166" fontId="12" fillId="0" borderId="0" xfId="0" applyNumberFormat="1" applyFont="1" applyFill="1" applyAlignment="1"/>
    <xf numFmtId="166" fontId="14" fillId="0" borderId="0" xfId="0" applyNumberFormat="1" applyFont="1" applyFill="1" applyAlignment="1">
      <alignment horizontal="left"/>
    </xf>
    <xf numFmtId="0" fontId="15" fillId="0" borderId="0" xfId="0" applyFont="1" applyAlignment="1">
      <alignment horizontal="center"/>
    </xf>
    <xf numFmtId="0" fontId="10" fillId="0" borderId="1" xfId="0" applyFont="1" applyFill="1" applyBorder="1" applyAlignment="1">
      <alignment horizontal="center"/>
    </xf>
    <xf numFmtId="0" fontId="10" fillId="0" borderId="3" xfId="0" quotePrefix="1" applyFont="1" applyFill="1" applyBorder="1" applyAlignment="1">
      <alignment horizontal="center" wrapText="1"/>
    </xf>
    <xf numFmtId="0" fontId="10" fillId="0" borderId="3" xfId="0" applyFont="1" applyFill="1" applyBorder="1" applyAlignment="1">
      <alignment wrapText="1"/>
    </xf>
    <xf numFmtId="165" fontId="12" fillId="0" borderId="0" xfId="0" applyNumberFormat="1" applyFont="1" applyFill="1" applyAlignment="1">
      <alignment horizontal="left"/>
    </xf>
    <xf numFmtId="165" fontId="12" fillId="0" borderId="0" xfId="0" applyNumberFormat="1" applyFont="1" applyFill="1" applyBorder="1" applyAlignment="1"/>
    <xf numFmtId="0" fontId="21" fillId="0" borderId="0" xfId="0" applyFont="1" applyAlignment="1">
      <alignment wrapText="1"/>
    </xf>
    <xf numFmtId="0" fontId="1" fillId="0" borderId="0" xfId="0" applyFont="1" applyFill="1" applyAlignment="1">
      <alignment wrapText="1"/>
    </xf>
    <xf numFmtId="168" fontId="10" fillId="0" borderId="0" xfId="0" applyNumberFormat="1" applyFont="1" applyBorder="1" applyAlignment="1">
      <alignment horizontal="left"/>
    </xf>
    <xf numFmtId="169" fontId="12" fillId="0" borderId="12" xfId="0" applyNumberFormat="1" applyFont="1" applyFill="1" applyBorder="1" applyAlignment="1"/>
    <xf numFmtId="0" fontId="10" fillId="0" borderId="0" xfId="0" applyFont="1" applyAlignment="1">
      <alignment horizontal="left"/>
    </xf>
    <xf numFmtId="0" fontId="14" fillId="0" borderId="0" xfId="0" applyFont="1" applyAlignment="1">
      <alignment wrapText="1"/>
    </xf>
    <xf numFmtId="0" fontId="14" fillId="0" borderId="0" xfId="0" applyFont="1" applyFill="1" applyAlignment="1">
      <alignment wrapText="1"/>
    </xf>
    <xf numFmtId="0" fontId="10" fillId="0" borderId="0" xfId="0" applyFont="1" applyFill="1" applyAlignment="1">
      <alignment horizontal="left"/>
    </xf>
    <xf numFmtId="167" fontId="13" fillId="0" borderId="2" xfId="0" applyNumberFormat="1" applyFont="1" applyFill="1" applyBorder="1" applyAlignment="1">
      <alignment horizontal="left"/>
    </xf>
    <xf numFmtId="165" fontId="12" fillId="0" borderId="12" xfId="0" applyNumberFormat="1" applyFont="1" applyFill="1" applyBorder="1" applyAlignment="1"/>
    <xf numFmtId="167" fontId="13" fillId="0" borderId="3" xfId="0" applyNumberFormat="1" applyFont="1" applyFill="1" applyBorder="1" applyAlignment="1"/>
    <xf numFmtId="167" fontId="13" fillId="0" borderId="0" xfId="0" applyNumberFormat="1" applyFont="1" applyFill="1" applyBorder="1" applyAlignment="1"/>
    <xf numFmtId="176" fontId="10" fillId="0" borderId="2" xfId="0" applyNumberFormat="1" applyFont="1" applyBorder="1" applyAlignment="1"/>
    <xf numFmtId="165" fontId="12" fillId="0" borderId="3" xfId="0" applyNumberFormat="1" applyFont="1" applyBorder="1" applyAlignment="1"/>
    <xf numFmtId="0" fontId="12" fillId="0" borderId="0" xfId="0" applyFont="1" applyFill="1" applyBorder="1" applyAlignment="1">
      <alignment wrapText="1" indent="3"/>
    </xf>
    <xf numFmtId="0" fontId="10" fillId="0" borderId="5" xfId="0" applyFont="1" applyFill="1" applyBorder="1" applyAlignment="1">
      <alignment horizontal="left"/>
    </xf>
    <xf numFmtId="0" fontId="10" fillId="0" borderId="10" xfId="0" applyFont="1" applyFill="1" applyBorder="1" applyAlignment="1">
      <alignment horizontal="left"/>
    </xf>
    <xf numFmtId="0" fontId="10" fillId="0" borderId="7" xfId="0" applyFont="1" applyBorder="1" applyAlignment="1"/>
    <xf numFmtId="0" fontId="14" fillId="0" borderId="0" xfId="0" applyFont="1" applyAlignment="1">
      <alignment wrapText="1"/>
    </xf>
    <xf numFmtId="169" fontId="12" fillId="0" borderId="7" xfId="0" applyNumberFormat="1" applyFont="1" applyBorder="1" applyAlignment="1"/>
    <xf numFmtId="169" fontId="12" fillId="0" borderId="9" xfId="0" applyNumberFormat="1" applyFont="1" applyBorder="1" applyAlignment="1"/>
    <xf numFmtId="167" fontId="10" fillId="0" borderId="12" xfId="0" applyNumberFormat="1" applyFont="1" applyBorder="1" applyAlignment="1"/>
    <xf numFmtId="0" fontId="10" fillId="0" borderId="0" xfId="0" applyFont="1" applyFill="1" applyAlignment="1">
      <alignment horizontal="left"/>
    </xf>
    <xf numFmtId="0" fontId="14" fillId="0" borderId="0" xfId="0" applyFont="1" applyFill="1" applyAlignment="1">
      <alignment wrapText="1"/>
    </xf>
    <xf numFmtId="0" fontId="10" fillId="0" borderId="0" xfId="0" applyFont="1" applyFill="1" applyAlignment="1">
      <alignment horizontal="left"/>
    </xf>
    <xf numFmtId="0" fontId="39" fillId="0" borderId="0" xfId="0" applyFont="1" applyAlignment="1"/>
    <xf numFmtId="0" fontId="10" fillId="0" borderId="0" xfId="0" applyFont="1" applyBorder="1" applyAlignment="1">
      <alignment horizontal="left"/>
    </xf>
    <xf numFmtId="0" fontId="14" fillId="0" borderId="7" xfId="0" applyFont="1" applyBorder="1" applyAlignment="1">
      <alignment wrapText="1"/>
    </xf>
    <xf numFmtId="0" fontId="14" fillId="0" borderId="0" xfId="0" applyFont="1" applyBorder="1" applyAlignment="1">
      <alignment wrapText="1"/>
    </xf>
    <xf numFmtId="0" fontId="14" fillId="0" borderId="2" xfId="0" applyFont="1" applyBorder="1" applyAlignment="1">
      <alignment wrapText="1"/>
    </xf>
    <xf numFmtId="44" fontId="10" fillId="0" borderId="9" xfId="2" applyFont="1" applyFill="1" applyBorder="1" applyAlignment="1"/>
    <xf numFmtId="44" fontId="10" fillId="0" borderId="10" xfId="2" applyFont="1" applyFill="1" applyBorder="1" applyAlignment="1"/>
    <xf numFmtId="44" fontId="10" fillId="0" borderId="3" xfId="2" applyFont="1" applyFill="1" applyBorder="1" applyAlignment="1"/>
    <xf numFmtId="0" fontId="10" fillId="0" borderId="0" xfId="0" applyFont="1" applyFill="1" applyBorder="1" applyAlignment="1"/>
    <xf numFmtId="0" fontId="12" fillId="0" borderId="3" xfId="0" applyFont="1" applyFill="1" applyBorder="1" applyAlignment="1">
      <alignment wrapText="1"/>
    </xf>
    <xf numFmtId="166" fontId="10" fillId="0" borderId="8" xfId="0" applyNumberFormat="1" applyFont="1" applyFill="1" applyBorder="1" applyAlignment="1"/>
    <xf numFmtId="0" fontId="10" fillId="0" borderId="6" xfId="0" applyFont="1" applyFill="1" applyBorder="1" applyAlignment="1">
      <alignment horizontal="center" wrapText="1"/>
    </xf>
    <xf numFmtId="0" fontId="10" fillId="0" borderId="6" xfId="0" applyFont="1" applyFill="1" applyBorder="1" applyAlignment="1">
      <alignment horizontal="left"/>
    </xf>
    <xf numFmtId="0" fontId="10" fillId="0" borderId="8" xfId="0" applyFont="1" applyFill="1" applyBorder="1" applyAlignment="1">
      <alignment horizontal="left"/>
    </xf>
    <xf numFmtId="165" fontId="10" fillId="0" borderId="8" xfId="0" applyNumberFormat="1" applyFont="1" applyFill="1" applyBorder="1" applyAlignment="1"/>
    <xf numFmtId="0" fontId="10" fillId="0" borderId="8" xfId="0" applyFont="1" applyFill="1" applyBorder="1" applyAlignment="1"/>
    <xf numFmtId="166" fontId="12" fillId="0" borderId="14" xfId="0" applyNumberFormat="1" applyFont="1" applyFill="1" applyBorder="1" applyAlignment="1"/>
    <xf numFmtId="0" fontId="10" fillId="0" borderId="6" xfId="0" applyFont="1" applyFill="1" applyBorder="1" applyAlignment="1"/>
    <xf numFmtId="165" fontId="10" fillId="0" borderId="14" xfId="0" applyNumberFormat="1" applyFont="1" applyFill="1" applyBorder="1" applyAlignment="1"/>
    <xf numFmtId="0" fontId="10" fillId="0" borderId="11" xfId="0" applyNumberFormat="1" applyFont="1" applyFill="1" applyBorder="1" applyAlignment="1">
      <alignment horizontal="center" wrapText="1"/>
    </xf>
    <xf numFmtId="176" fontId="10" fillId="0" borderId="8" xfId="1" applyNumberFormat="1" applyFont="1" applyFill="1" applyBorder="1" applyAlignment="1"/>
    <xf numFmtId="166" fontId="12" fillId="0" borderId="1" xfId="0" applyNumberFormat="1" applyFont="1" applyFill="1" applyBorder="1" applyAlignment="1"/>
    <xf numFmtId="169" fontId="12" fillId="0" borderId="0" xfId="0" applyNumberFormat="1" applyFont="1" applyBorder="1" applyAlignment="1"/>
    <xf numFmtId="0" fontId="14" fillId="0" borderId="0" xfId="0" applyFont="1" applyFill="1" applyAlignment="1">
      <alignment wrapText="1"/>
    </xf>
    <xf numFmtId="0" fontId="10" fillId="0" borderId="0" xfId="0" applyFont="1" applyFill="1" applyAlignment="1">
      <alignment horizontal="left"/>
    </xf>
    <xf numFmtId="0" fontId="10" fillId="0" borderId="0" xfId="0" applyFont="1" applyAlignment="1">
      <alignment horizontal="left"/>
    </xf>
    <xf numFmtId="0" fontId="14" fillId="0" borderId="0" xfId="0" applyFont="1" applyAlignment="1">
      <alignment wrapText="1"/>
    </xf>
    <xf numFmtId="0" fontId="14" fillId="0" borderId="0" xfId="0" applyFont="1" applyFill="1" applyAlignment="1">
      <alignment wrapText="1"/>
    </xf>
    <xf numFmtId="0" fontId="10" fillId="0" borderId="0" xfId="0" applyFont="1" applyAlignment="1">
      <alignment horizontal="left"/>
    </xf>
    <xf numFmtId="0" fontId="14" fillId="0" borderId="0" xfId="0" applyFont="1" applyAlignment="1">
      <alignment wrapText="1"/>
    </xf>
    <xf numFmtId="0" fontId="14" fillId="0" borderId="0" xfId="0" applyFont="1" applyAlignment="1">
      <alignment horizontal="left"/>
    </xf>
    <xf numFmtId="0" fontId="10" fillId="0" borderId="0" xfId="0" applyFont="1" applyFill="1" applyAlignment="1">
      <alignment horizontal="left"/>
    </xf>
    <xf numFmtId="165" fontId="10" fillId="0" borderId="0" xfId="0" applyNumberFormat="1" applyFont="1" applyFill="1" applyBorder="1" applyAlignment="1">
      <alignment horizontal="left"/>
    </xf>
    <xf numFmtId="8" fontId="10" fillId="0" borderId="2" xfId="2" applyNumberFormat="1" applyFont="1" applyBorder="1" applyAlignment="1"/>
    <xf numFmtId="172" fontId="10" fillId="0" borderId="12" xfId="0" applyNumberFormat="1" applyFont="1" applyBorder="1" applyAlignment="1"/>
    <xf numFmtId="0" fontId="10" fillId="0" borderId="2" xfId="0" applyFont="1" applyBorder="1" applyAlignment="1"/>
    <xf numFmtId="165" fontId="10" fillId="0" borderId="0" xfId="0" applyNumberFormat="1" applyFont="1" applyFill="1" applyBorder="1" applyAlignment="1"/>
    <xf numFmtId="166" fontId="10" fillId="0" borderId="6" xfId="0" applyNumberFormat="1" applyFont="1" applyFill="1" applyBorder="1" applyAlignment="1"/>
    <xf numFmtId="165" fontId="10" fillId="0" borderId="11" xfId="0" applyNumberFormat="1" applyFont="1" applyFill="1" applyBorder="1" applyAlignment="1"/>
    <xf numFmtId="166" fontId="10" fillId="0" borderId="14" xfId="0" applyNumberFormat="1" applyFont="1" applyFill="1" applyBorder="1" applyAlignment="1"/>
    <xf numFmtId="167" fontId="10" fillId="0" borderId="14" xfId="0" applyNumberFormat="1" applyFont="1" applyFill="1" applyBorder="1" applyAlignment="1"/>
    <xf numFmtId="43" fontId="10" fillId="0" borderId="3" xfId="1" applyFont="1" applyFill="1" applyBorder="1" applyAlignment="1"/>
    <xf numFmtId="165" fontId="12" fillId="0" borderId="9" xfId="0" applyNumberFormat="1" applyFont="1" applyBorder="1" applyAlignment="1"/>
    <xf numFmtId="43" fontId="10" fillId="0" borderId="8" xfId="1" applyFont="1" applyBorder="1" applyAlignment="1"/>
    <xf numFmtId="0" fontId="10" fillId="0" borderId="0" xfId="0" applyFont="1" applyAlignment="1">
      <alignment vertical="top" wrapText="1"/>
    </xf>
    <xf numFmtId="165" fontId="14" fillId="0" borderId="0" xfId="0" applyNumberFormat="1" applyFont="1" applyFill="1" applyAlignment="1">
      <alignment horizontal="left"/>
    </xf>
    <xf numFmtId="165" fontId="10" fillId="0" borderId="6" xfId="0" applyNumberFormat="1" applyFont="1" applyFill="1" applyBorder="1" applyAlignment="1"/>
    <xf numFmtId="166" fontId="10" fillId="0" borderId="8" xfId="0" applyNumberFormat="1" applyFont="1" applyFill="1" applyBorder="1" applyAlignment="1">
      <alignment horizontal="left"/>
    </xf>
    <xf numFmtId="176" fontId="10" fillId="0" borderId="8" xfId="0" applyNumberFormat="1" applyFont="1" applyFill="1" applyBorder="1" applyAlignment="1"/>
    <xf numFmtId="165" fontId="12" fillId="0" borderId="11" xfId="0" applyNumberFormat="1" applyFont="1" applyFill="1" applyBorder="1" applyAlignment="1"/>
    <xf numFmtId="9" fontId="10" fillId="0" borderId="0" xfId="39" applyFont="1" applyAlignment="1">
      <alignment horizontal="left"/>
    </xf>
    <xf numFmtId="0" fontId="41" fillId="0" borderId="29" xfId="0" applyFont="1" applyBorder="1" applyAlignment="1">
      <alignment wrapText="1"/>
    </xf>
    <xf numFmtId="0" fontId="42" fillId="0" borderId="30" xfId="0" applyFont="1" applyBorder="1" applyAlignment="1">
      <alignment horizontal="left"/>
    </xf>
    <xf numFmtId="171" fontId="41" fillId="0" borderId="36" xfId="0" applyNumberFormat="1" applyFont="1" applyBorder="1" applyAlignment="1"/>
    <xf numFmtId="171" fontId="41" fillId="0" borderId="32" xfId="0" applyNumberFormat="1" applyFont="1" applyBorder="1" applyAlignment="1"/>
    <xf numFmtId="0" fontId="42" fillId="0" borderId="0" xfId="0" applyFont="1" applyAlignment="1">
      <alignment horizontal="left"/>
    </xf>
    <xf numFmtId="171" fontId="41" fillId="0" borderId="30" xfId="0" applyNumberFormat="1" applyFont="1" applyBorder="1" applyAlignment="1"/>
    <xf numFmtId="175" fontId="41" fillId="0" borderId="32" xfId="0" applyNumberFormat="1" applyFont="1" applyBorder="1" applyAlignment="1"/>
    <xf numFmtId="171" fontId="41" fillId="0" borderId="32" xfId="0" applyNumberFormat="1" applyFont="1" applyFill="1" applyBorder="1" applyAlignment="1"/>
    <xf numFmtId="165" fontId="12" fillId="0" borderId="13" xfId="0" applyNumberFormat="1" applyFont="1" applyBorder="1" applyAlignment="1"/>
    <xf numFmtId="0" fontId="10" fillId="0" borderId="0" xfId="0" applyFont="1" applyAlignment="1">
      <alignment horizontal="left"/>
    </xf>
    <xf numFmtId="0" fontId="14" fillId="0" borderId="0" xfId="0" applyFont="1" applyAlignment="1">
      <alignment wrapText="1"/>
    </xf>
    <xf numFmtId="0" fontId="14" fillId="0" borderId="0" xfId="0" applyFont="1" applyAlignment="1">
      <alignment horizontal="left"/>
    </xf>
    <xf numFmtId="0" fontId="10" fillId="0" borderId="0" xfId="0" applyFont="1" applyAlignment="1">
      <alignment horizontal="left"/>
    </xf>
    <xf numFmtId="0" fontId="14" fillId="0" borderId="0" xfId="0" applyFont="1" applyAlignment="1">
      <alignment wrapText="1"/>
    </xf>
    <xf numFmtId="0" fontId="10" fillId="0" borderId="0" xfId="0" applyFont="1" applyBorder="1" applyAlignment="1">
      <alignment wrapText="1"/>
    </xf>
    <xf numFmtId="166" fontId="10" fillId="0" borderId="5" xfId="0" applyNumberFormat="1" applyFont="1" applyBorder="1" applyAlignment="1"/>
    <xf numFmtId="0" fontId="12" fillId="0" borderId="0" xfId="0" applyFont="1" applyBorder="1" applyAlignment="1">
      <alignment wrapText="1"/>
    </xf>
    <xf numFmtId="166" fontId="12" fillId="0" borderId="0" xfId="0" applyNumberFormat="1" applyFont="1" applyBorder="1" applyAlignment="1"/>
    <xf numFmtId="169" fontId="14" fillId="0" borderId="7" xfId="0" applyNumberFormat="1" applyFont="1" applyBorder="1" applyAlignment="1">
      <alignment horizontal="left"/>
    </xf>
    <xf numFmtId="168" fontId="14" fillId="0" borderId="0" xfId="0" applyNumberFormat="1" applyFont="1" applyBorder="1" applyAlignment="1">
      <alignment horizontal="left"/>
    </xf>
    <xf numFmtId="168" fontId="14" fillId="0" borderId="8" xfId="0" applyNumberFormat="1" applyFont="1" applyBorder="1" applyAlignment="1">
      <alignment horizontal="left"/>
    </xf>
    <xf numFmtId="169" fontId="14" fillId="0" borderId="2" xfId="0" applyNumberFormat="1" applyFont="1" applyBorder="1" applyAlignment="1">
      <alignment horizontal="left"/>
    </xf>
    <xf numFmtId="166" fontId="10" fillId="0" borderId="10" xfId="0" applyNumberFormat="1" applyFont="1" applyBorder="1" applyAlignment="1"/>
    <xf numFmtId="166" fontId="12" fillId="0" borderId="4" xfId="0" applyNumberFormat="1" applyFont="1" applyBorder="1" applyAlignment="1"/>
    <xf numFmtId="166" fontId="12" fillId="0" borderId="5" xfId="0" applyNumberFormat="1" applyFont="1" applyBorder="1" applyAlignment="1"/>
    <xf numFmtId="166" fontId="12" fillId="0" borderId="6" xfId="0" applyNumberFormat="1" applyFont="1" applyBorder="1" applyAlignment="1"/>
    <xf numFmtId="166" fontId="10" fillId="0" borderId="9" xfId="0" applyNumberFormat="1" applyFont="1" applyBorder="1" applyAlignment="1"/>
    <xf numFmtId="166" fontId="10" fillId="0" borderId="11" xfId="0" applyNumberFormat="1" applyFont="1" applyBorder="1" applyAlignment="1"/>
    <xf numFmtId="166" fontId="12" fillId="0" borderId="7" xfId="0" applyNumberFormat="1" applyFont="1" applyBorder="1" applyAlignment="1"/>
    <xf numFmtId="166" fontId="12" fillId="0" borderId="8" xfId="0" applyNumberFormat="1" applyFont="1" applyBorder="1" applyAlignment="1"/>
    <xf numFmtId="166" fontId="12" fillId="0" borderId="1" xfId="0" applyNumberFormat="1" applyFont="1" applyBorder="1" applyAlignment="1"/>
    <xf numFmtId="166" fontId="12" fillId="0" borderId="2" xfId="0" applyNumberFormat="1" applyFont="1" applyBorder="1" applyAlignment="1"/>
    <xf numFmtId="171" fontId="10" fillId="0" borderId="8" xfId="0" applyNumberFormat="1" applyFont="1" applyBorder="1" applyAlignment="1"/>
    <xf numFmtId="0" fontId="10" fillId="0" borderId="8" xfId="0" applyFont="1" applyBorder="1" applyAlignment="1"/>
    <xf numFmtId="0" fontId="10" fillId="0" borderId="8" xfId="0" applyFont="1" applyBorder="1" applyAlignment="1">
      <alignment wrapText="1"/>
    </xf>
    <xf numFmtId="171" fontId="10" fillId="0" borderId="11" xfId="0" applyNumberFormat="1" applyFont="1" applyBorder="1" applyAlignment="1"/>
    <xf numFmtId="171" fontId="10" fillId="0" borderId="0" xfId="0" applyNumberFormat="1" applyFont="1" applyBorder="1" applyAlignment="1"/>
    <xf numFmtId="0" fontId="10" fillId="0" borderId="0" xfId="0" applyFont="1" applyBorder="1" applyAlignment="1"/>
    <xf numFmtId="44" fontId="10" fillId="0" borderId="0" xfId="2" applyFont="1" applyBorder="1" applyAlignment="1"/>
    <xf numFmtId="168" fontId="14" fillId="0" borderId="1" xfId="0" applyNumberFormat="1" applyFont="1" applyBorder="1" applyAlignment="1">
      <alignment horizontal="left"/>
    </xf>
    <xf numFmtId="0" fontId="10" fillId="0" borderId="0" xfId="0" applyFont="1" applyBorder="1" applyAlignment="1">
      <alignment wrapText="1" indent="1"/>
    </xf>
    <xf numFmtId="0" fontId="12" fillId="0" borderId="2" xfId="0" applyFont="1" applyBorder="1" applyAlignment="1">
      <alignment horizontal="left"/>
    </xf>
    <xf numFmtId="165" fontId="10" fillId="0" borderId="1" xfId="0" applyNumberFormat="1" applyFont="1" applyBorder="1" applyAlignment="1"/>
    <xf numFmtId="0" fontId="10" fillId="0" borderId="0" xfId="0" applyFont="1" applyAlignment="1">
      <alignment horizontal="left"/>
    </xf>
    <xf numFmtId="0" fontId="14" fillId="0" borderId="0" xfId="0" applyFont="1" applyAlignment="1">
      <alignment wrapText="1"/>
    </xf>
    <xf numFmtId="0" fontId="12" fillId="0" borderId="3" xfId="0" applyFont="1" applyBorder="1" applyAlignment="1">
      <alignment vertical="center" wrapText="1"/>
    </xf>
    <xf numFmtId="166" fontId="12" fillId="0" borderId="13" xfId="0" applyNumberFormat="1" applyFont="1" applyBorder="1" applyAlignment="1"/>
    <xf numFmtId="166" fontId="12" fillId="0" borderId="15" xfId="0" applyNumberFormat="1" applyFont="1" applyBorder="1" applyAlignment="1"/>
    <xf numFmtId="166" fontId="12" fillId="0" borderId="14" xfId="0" applyNumberFormat="1" applyFont="1" applyBorder="1" applyAlignment="1"/>
    <xf numFmtId="0" fontId="10" fillId="0" borderId="0" xfId="0" applyFont="1" applyBorder="1" applyAlignment="1">
      <alignment wrapText="1" indent="3"/>
    </xf>
    <xf numFmtId="0" fontId="10" fillId="0" borderId="0" xfId="0" applyFont="1" applyAlignment="1">
      <alignment vertical="top" wrapText="1"/>
    </xf>
    <xf numFmtId="165" fontId="10" fillId="0" borderId="0" xfId="0" applyNumberFormat="1" applyFont="1" applyBorder="1" applyAlignment="1"/>
    <xf numFmtId="165" fontId="10" fillId="0" borderId="2" xfId="0" applyNumberFormat="1" applyFont="1" applyBorder="1" applyAlignment="1">
      <alignment horizontal="left"/>
    </xf>
    <xf numFmtId="0" fontId="4" fillId="0" borderId="0" xfId="0" applyFont="1" applyAlignment="1">
      <alignment horizontal="center" wrapText="1"/>
    </xf>
    <xf numFmtId="0" fontId="0" fillId="0" borderId="0" xfId="0" applyAlignment="1">
      <alignment wrapText="1"/>
    </xf>
    <xf numFmtId="0" fontId="1" fillId="0" borderId="0" xfId="0" applyFont="1" applyFill="1" applyAlignment="1">
      <alignment horizontal="left" wrapText="1"/>
    </xf>
    <xf numFmtId="0" fontId="0" fillId="0" borderId="0" xfId="0" applyFill="1" applyAlignment="1">
      <alignment wrapText="1"/>
    </xf>
    <xf numFmtId="0" fontId="1" fillId="0" borderId="0" xfId="0" applyFont="1" applyAlignment="1">
      <alignment horizontal="center" wrapText="1"/>
    </xf>
    <xf numFmtId="0" fontId="8" fillId="0" borderId="0" xfId="0" applyFont="1" applyFill="1" applyAlignment="1">
      <alignment horizontal="center" wrapText="1"/>
    </xf>
    <xf numFmtId="0" fontId="18" fillId="0" borderId="0" xfId="0" applyFont="1" applyFill="1" applyAlignment="1">
      <alignment horizontal="left"/>
    </xf>
    <xf numFmtId="0" fontId="18" fillId="0" borderId="0" xfId="0" applyFont="1" applyFill="1" applyAlignment="1">
      <alignment wrapText="1"/>
    </xf>
    <xf numFmtId="0" fontId="8" fillId="0" borderId="0" xfId="0" applyFont="1" applyFill="1" applyAlignment="1">
      <alignment horizontal="center"/>
    </xf>
    <xf numFmtId="0" fontId="10" fillId="0" borderId="0" xfId="0" applyFont="1" applyFill="1" applyAlignment="1">
      <alignment horizontal="left" vertical="top" wrapText="1"/>
    </xf>
    <xf numFmtId="0" fontId="8" fillId="0" borderId="0" xfId="0" applyFont="1" applyAlignment="1">
      <alignment horizontal="center" wrapText="1"/>
    </xf>
    <xf numFmtId="0" fontId="8" fillId="0" borderId="0" xfId="0" applyFont="1" applyAlignment="1">
      <alignment horizontal="center"/>
    </xf>
    <xf numFmtId="0" fontId="18" fillId="0" borderId="0" xfId="0" applyFont="1" applyAlignment="1">
      <alignment wrapText="1"/>
    </xf>
    <xf numFmtId="0" fontId="18" fillId="0" borderId="0" xfId="0" applyFont="1" applyAlignment="1">
      <alignment horizontal="left"/>
    </xf>
    <xf numFmtId="0" fontId="10" fillId="0" borderId="0" xfId="0" applyFont="1" applyFill="1" applyAlignment="1">
      <alignment wrapText="1"/>
    </xf>
    <xf numFmtId="0" fontId="9" fillId="0" borderId="0" xfId="0" applyFont="1" applyFill="1" applyAlignment="1">
      <alignment horizontal="center"/>
    </xf>
    <xf numFmtId="0" fontId="21" fillId="0" borderId="0" xfId="0" applyFont="1" applyAlignment="1">
      <alignment horizontal="left"/>
    </xf>
    <xf numFmtId="0" fontId="10" fillId="0" borderId="0" xfId="0" applyFont="1" applyAlignment="1">
      <alignment wrapText="1"/>
    </xf>
    <xf numFmtId="0" fontId="10" fillId="0" borderId="0" xfId="0" applyFont="1" applyAlignment="1">
      <alignment horizontal="left"/>
    </xf>
    <xf numFmtId="0" fontId="14" fillId="0" borderId="0" xfId="0" applyFont="1" applyAlignment="1">
      <alignment wrapText="1"/>
    </xf>
    <xf numFmtId="0" fontId="10" fillId="0" borderId="0" xfId="0" applyFont="1" applyAlignment="1">
      <alignment horizontal="justify" wrapText="1"/>
    </xf>
    <xf numFmtId="0" fontId="10" fillId="0" borderId="0" xfId="0" applyFont="1" applyAlignment="1">
      <alignment horizontal="justify"/>
    </xf>
    <xf numFmtId="0" fontId="14" fillId="0" borderId="0" xfId="0" applyFont="1" applyBorder="1" applyAlignment="1">
      <alignment horizontal="left"/>
    </xf>
    <xf numFmtId="0" fontId="14" fillId="0" borderId="0" xfId="0" applyFont="1" applyBorder="1" applyAlignment="1">
      <alignment wrapText="1"/>
    </xf>
    <xf numFmtId="0" fontId="9" fillId="0" borderId="0" xfId="0" applyFont="1" applyAlignment="1">
      <alignment horizontal="center"/>
    </xf>
    <xf numFmtId="0" fontId="12" fillId="0" borderId="0" xfId="0" applyFont="1" applyAlignment="1">
      <alignment horizontal="center" wrapText="1"/>
    </xf>
    <xf numFmtId="0" fontId="14" fillId="0" borderId="0" xfId="0" applyFont="1" applyAlignment="1">
      <alignment horizontal="left"/>
    </xf>
    <xf numFmtId="0" fontId="12" fillId="0" borderId="0" xfId="0" applyFont="1" applyAlignment="1">
      <alignment horizontal="center"/>
    </xf>
    <xf numFmtId="0" fontId="14" fillId="0" borderId="0" xfId="0" applyFont="1" applyFill="1" applyAlignment="1">
      <alignment wrapText="1"/>
    </xf>
    <xf numFmtId="0" fontId="10" fillId="0" borderId="0" xfId="0" applyFont="1" applyFill="1" applyAlignment="1">
      <alignment horizontal="left"/>
    </xf>
    <xf numFmtId="0" fontId="10" fillId="0" borderId="0" xfId="0" applyFont="1" applyAlignment="1">
      <alignment horizontal="left" vertical="center" wrapText="1"/>
    </xf>
    <xf numFmtId="0" fontId="10"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vertical="top" wrapText="1"/>
    </xf>
    <xf numFmtId="0" fontId="10" fillId="0" borderId="0" xfId="0" applyFont="1" applyAlignment="1">
      <alignment horizontal="left" vertical="top"/>
    </xf>
    <xf numFmtId="0" fontId="19" fillId="0" borderId="19" xfId="0" applyFont="1" applyBorder="1" applyAlignment="1">
      <alignment horizontal="center" wrapText="1"/>
    </xf>
    <xf numFmtId="0" fontId="18" fillId="0" borderId="20" xfId="0" applyFont="1" applyBorder="1" applyAlignment="1">
      <alignment horizontal="left"/>
    </xf>
    <xf numFmtId="0" fontId="20" fillId="0" borderId="21" xfId="0" applyFont="1" applyBorder="1" applyAlignment="1">
      <alignment horizontal="center"/>
    </xf>
    <xf numFmtId="0" fontId="18" fillId="0" borderId="22" xfId="0" applyFont="1" applyBorder="1" applyAlignment="1">
      <alignment horizontal="left"/>
    </xf>
    <xf numFmtId="0" fontId="18" fillId="0" borderId="19" xfId="0" applyFont="1" applyBorder="1" applyAlignment="1">
      <alignment horizontal="left"/>
    </xf>
    <xf numFmtId="0" fontId="18" fillId="0" borderId="21" xfId="0" applyFont="1" applyBorder="1" applyAlignment="1">
      <alignment horizontal="left"/>
    </xf>
    <xf numFmtId="0" fontId="8" fillId="0" borderId="23" xfId="0" applyFont="1" applyBorder="1" applyAlignment="1">
      <alignment horizontal="center" wrapText="1"/>
    </xf>
    <xf numFmtId="0" fontId="9" fillId="0" borderId="24" xfId="0" applyFont="1" applyBorder="1" applyAlignment="1">
      <alignment horizontal="center"/>
    </xf>
    <xf numFmtId="0" fontId="18" fillId="0" borderId="25" xfId="0" applyFont="1" applyBorder="1" applyAlignment="1">
      <alignment horizontal="left"/>
    </xf>
    <xf numFmtId="0" fontId="18" fillId="0" borderId="23" xfId="0" applyFont="1" applyBorder="1" applyAlignment="1">
      <alignment horizontal="left"/>
    </xf>
    <xf numFmtId="0" fontId="18" fillId="0" borderId="24" xfId="0" applyFont="1" applyBorder="1" applyAlignment="1">
      <alignment horizontal="left"/>
    </xf>
    <xf numFmtId="0" fontId="12" fillId="0" borderId="26" xfId="0" applyFont="1" applyBorder="1" applyAlignment="1">
      <alignment horizontal="center" wrapText="1"/>
    </xf>
    <xf numFmtId="0" fontId="14" fillId="0" borderId="10" xfId="0" applyFont="1" applyBorder="1" applyAlignment="1">
      <alignment horizontal="left"/>
    </xf>
    <xf numFmtId="0" fontId="15" fillId="0" borderId="27" xfId="0" applyFont="1" applyBorder="1" applyAlignment="1">
      <alignment horizontal="center"/>
    </xf>
    <xf numFmtId="0" fontId="14" fillId="0" borderId="28"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23" fillId="0" borderId="19" xfId="0" applyFont="1" applyBorder="1" applyAlignment="1">
      <alignment horizontal="center" wrapText="1"/>
    </xf>
    <xf numFmtId="0" fontId="14" fillId="0" borderId="20" xfId="0" applyFont="1" applyBorder="1" applyAlignment="1">
      <alignment horizontal="left"/>
    </xf>
    <xf numFmtId="0" fontId="24" fillId="0" borderId="21" xfId="0" applyFont="1" applyBorder="1" applyAlignment="1">
      <alignment horizontal="center"/>
    </xf>
    <xf numFmtId="0" fontId="14" fillId="0" borderId="22" xfId="0" applyFont="1" applyBorder="1" applyAlignment="1">
      <alignment horizontal="left"/>
    </xf>
    <xf numFmtId="0" fontId="14" fillId="0" borderId="21" xfId="0" applyFont="1" applyBorder="1" applyAlignment="1">
      <alignment horizontal="left"/>
    </xf>
    <xf numFmtId="0" fontId="14" fillId="0" borderId="19" xfId="0" applyFont="1" applyBorder="1" applyAlignment="1">
      <alignment horizontal="left"/>
    </xf>
    <xf numFmtId="0" fontId="10" fillId="0" borderId="0" xfId="0" applyFont="1" applyAlignment="1">
      <alignment horizontal="left" wrapText="1"/>
    </xf>
    <xf numFmtId="164" fontId="14" fillId="0" borderId="0" xfId="0" applyNumberFormat="1" applyFont="1" applyAlignment="1">
      <alignment horizontal="left"/>
    </xf>
    <xf numFmtId="175" fontId="14" fillId="0" borderId="0" xfId="0" applyNumberFormat="1" applyFont="1" applyAlignment="1">
      <alignment horizontal="left"/>
    </xf>
    <xf numFmtId="171" fontId="14" fillId="0" borderId="0" xfId="0" applyNumberFormat="1" applyFont="1" applyAlignment="1">
      <alignment horizontal="left"/>
    </xf>
    <xf numFmtId="0" fontId="12" fillId="0" borderId="23" xfId="0" applyFont="1" applyBorder="1" applyAlignment="1">
      <alignment horizontal="center" wrapText="1"/>
    </xf>
    <xf numFmtId="0" fontId="14" fillId="0" borderId="24" xfId="0" applyFont="1" applyBorder="1" applyAlignment="1">
      <alignment horizontal="left"/>
    </xf>
    <xf numFmtId="0" fontId="14" fillId="0" borderId="25" xfId="0" applyFont="1" applyBorder="1" applyAlignment="1">
      <alignment horizontal="left"/>
    </xf>
    <xf numFmtId="0" fontId="14" fillId="0" borderId="23" xfId="0" applyFont="1" applyBorder="1" applyAlignment="1">
      <alignment horizontal="left"/>
    </xf>
  </cellXfs>
  <cellStyles count="40">
    <cellStyle name="Comma" xfId="1" builtinId="3"/>
    <cellStyle name="Currency" xfId="2" builtinId="4"/>
    <cellStyle name="Normal" xfId="0" builtinId="0"/>
    <cellStyle name="Percent" xfId="39" builtinId="5"/>
    <cellStyle name="SAPBorder" xfId="21"/>
    <cellStyle name="SAPDataCell" xfId="4"/>
    <cellStyle name="SAPDataTotalCell" xfId="5"/>
    <cellStyle name="SAPDimensionCell" xfId="3"/>
    <cellStyle name="SAPEditableDataCell" xfId="6"/>
    <cellStyle name="SAPEditableDataTotalCell" xfId="9"/>
    <cellStyle name="SAPEmphasized" xfId="29"/>
    <cellStyle name="SAPEmphasizedEditableDataCell" xfId="31"/>
    <cellStyle name="SAPEmphasizedEditableDataTotalCell" xfId="32"/>
    <cellStyle name="SAPEmphasizedLockedDataCell" xfId="35"/>
    <cellStyle name="SAPEmphasizedLockedDataTotalCell" xfId="36"/>
    <cellStyle name="SAPEmphasizedReadonlyDataCell" xfId="33"/>
    <cellStyle name="SAPEmphasizedReadonlyDataTotalCell" xfId="34"/>
    <cellStyle name="SAPEmphasizedTotal" xfId="30"/>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38"/>
    <cellStyle name="SAPHierarchyCell0" xfId="24"/>
    <cellStyle name="SAPHierarchyCell1" xfId="25"/>
    <cellStyle name="SAPHierarchyCell2" xfId="26"/>
    <cellStyle name="SAPHierarchyCell3" xfId="27"/>
    <cellStyle name="SAPHierarchyCell4" xfId="28"/>
    <cellStyle name="SAPLockedDataCell" xfId="8"/>
    <cellStyle name="SAPLockedDataTotalCell" xfId="11"/>
    <cellStyle name="SAPMemberCell" xfId="22"/>
    <cellStyle name="SAPMemberTotalCell" xfId="23"/>
    <cellStyle name="SAPMessageText" xfId="37"/>
    <cellStyle name="SAPReadonlyDataCell" xfId="7"/>
    <cellStyle name="SAPReadonlyDataTotalCell"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357188</xdr:colOff>
      <xdr:row>0</xdr:row>
      <xdr:rowOff>0</xdr:rowOff>
    </xdr:from>
    <xdr:to>
      <xdr:col>4</xdr:col>
      <xdr:colOff>1248569</xdr:colOff>
      <xdr:row>7</xdr:row>
      <xdr:rowOff>146799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5438" y="0"/>
          <a:ext cx="3820319" cy="1813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topLeftCell="A7" zoomScale="80" zoomScaleNormal="80" workbookViewId="0">
      <selection activeCell="B38" sqref="B38"/>
    </sheetView>
  </sheetViews>
  <sheetFormatPr defaultColWidth="21.44140625" defaultRowHeight="13.2" x14ac:dyDescent="0.25"/>
  <cols>
    <col min="1" max="1" width="82.6640625" bestFit="1" customWidth="1"/>
    <col min="2" max="2" width="7.33203125" bestFit="1" customWidth="1"/>
    <col min="3" max="3" width="6.44140625" customWidth="1"/>
    <col min="4" max="4" width="44.77734375" bestFit="1" customWidth="1"/>
    <col min="5" max="5" width="22.109375" bestFit="1" customWidth="1"/>
  </cols>
  <sheetData>
    <row r="1" spans="1:5" s="101" customFormat="1" ht="18.75" customHeight="1" x14ac:dyDescent="0.35">
      <c r="A1" s="100"/>
      <c r="B1" s="100"/>
      <c r="C1" s="100"/>
      <c r="D1" s="100"/>
      <c r="E1" s="100"/>
    </row>
    <row r="2" spans="1:5" s="101" customFormat="1" ht="18.75" customHeight="1" x14ac:dyDescent="0.35">
      <c r="A2" s="100"/>
      <c r="B2" s="100"/>
      <c r="C2" s="100"/>
      <c r="D2" s="100"/>
      <c r="E2" s="100"/>
    </row>
    <row r="3" spans="1:5" ht="18.75" customHeight="1" x14ac:dyDescent="0.3">
      <c r="A3" s="1"/>
      <c r="B3" s="2"/>
      <c r="C3" s="2"/>
      <c r="D3" s="3"/>
      <c r="E3" s="2"/>
    </row>
    <row r="4" spans="1:5" ht="18.75" customHeight="1" x14ac:dyDescent="0.3">
      <c r="A4" s="1"/>
      <c r="B4" s="2"/>
      <c r="C4" s="2"/>
      <c r="D4" s="3"/>
      <c r="E4" s="2"/>
    </row>
    <row r="5" spans="1:5" ht="18.75" customHeight="1" x14ac:dyDescent="0.3">
      <c r="A5" s="1"/>
      <c r="B5" s="2"/>
      <c r="C5" s="2"/>
      <c r="D5" s="3"/>
      <c r="E5" s="2"/>
    </row>
    <row r="6" spans="1:5" ht="18.75" customHeight="1" x14ac:dyDescent="0.3">
      <c r="A6" s="1"/>
      <c r="B6" s="2"/>
      <c r="C6" s="2"/>
      <c r="D6" s="3"/>
      <c r="E6" s="2"/>
    </row>
    <row r="7" spans="1:5" ht="18.75" customHeight="1" x14ac:dyDescent="0.3">
      <c r="A7" s="1"/>
      <c r="B7" s="2"/>
      <c r="C7" s="2"/>
      <c r="D7" s="3"/>
      <c r="E7" s="2"/>
    </row>
    <row r="8" spans="1:5" ht="18.75" customHeight="1" x14ac:dyDescent="0.3">
      <c r="A8" s="1"/>
      <c r="B8" s="2"/>
      <c r="C8" s="2"/>
      <c r="D8" s="3"/>
      <c r="E8" s="2"/>
    </row>
    <row r="9" spans="1:5" ht="32.4" customHeight="1" x14ac:dyDescent="0.5">
      <c r="A9" s="462" t="s">
        <v>291</v>
      </c>
      <c r="B9" s="463"/>
      <c r="C9" s="463"/>
      <c r="D9" s="463"/>
      <c r="E9" s="463"/>
    </row>
    <row r="10" spans="1:5" ht="18.75" customHeight="1" x14ac:dyDescent="0.3">
      <c r="A10" s="1"/>
      <c r="B10" s="2"/>
      <c r="C10" s="2"/>
      <c r="D10" s="3"/>
      <c r="E10" s="2"/>
    </row>
    <row r="11" spans="1:5" ht="18.75" customHeight="1" x14ac:dyDescent="0.3">
      <c r="A11" s="4" t="s">
        <v>0</v>
      </c>
      <c r="B11" s="2"/>
      <c r="C11" s="2"/>
      <c r="D11" s="3"/>
      <c r="E11" s="2"/>
    </row>
    <row r="12" spans="1:5" ht="18.75" customHeight="1" x14ac:dyDescent="0.3">
      <c r="A12" s="1"/>
      <c r="B12" s="2"/>
      <c r="C12" s="2"/>
      <c r="D12" s="3"/>
      <c r="E12" s="2"/>
    </row>
    <row r="13" spans="1:5" ht="18.75" customHeight="1" x14ac:dyDescent="0.3">
      <c r="A13" s="5" t="s">
        <v>1</v>
      </c>
      <c r="B13" s="6">
        <v>2</v>
      </c>
      <c r="C13" s="2"/>
      <c r="D13" s="7" t="s">
        <v>2</v>
      </c>
      <c r="E13" s="8" t="s">
        <v>3</v>
      </c>
    </row>
    <row r="14" spans="1:5" ht="18.75" customHeight="1" x14ac:dyDescent="0.3">
      <c r="A14" s="5" t="s">
        <v>4</v>
      </c>
      <c r="B14" s="6">
        <v>3</v>
      </c>
      <c r="C14" s="2"/>
      <c r="D14" s="9" t="s">
        <v>5</v>
      </c>
    </row>
    <row r="15" spans="1:5" ht="18.75" customHeight="1" x14ac:dyDescent="0.3">
      <c r="A15" s="5" t="s">
        <v>6</v>
      </c>
      <c r="B15" s="6">
        <v>4</v>
      </c>
      <c r="C15" s="2"/>
      <c r="D15" s="3"/>
      <c r="E15" s="10"/>
    </row>
    <row r="16" spans="1:5" ht="18.75" customHeight="1" x14ac:dyDescent="0.3">
      <c r="A16" s="5" t="s">
        <v>7</v>
      </c>
      <c r="B16" s="6">
        <v>5</v>
      </c>
      <c r="C16" s="2"/>
      <c r="D16" s="7" t="s">
        <v>8</v>
      </c>
      <c r="E16" s="8" t="s">
        <v>9</v>
      </c>
    </row>
    <row r="17" spans="1:5" ht="18.75" customHeight="1" x14ac:dyDescent="0.3">
      <c r="A17" s="5" t="s">
        <v>10</v>
      </c>
      <c r="B17" s="6">
        <v>6</v>
      </c>
      <c r="C17" s="2"/>
      <c r="D17" s="9" t="s">
        <v>11</v>
      </c>
    </row>
    <row r="18" spans="1:5" ht="18.75" customHeight="1" x14ac:dyDescent="0.3">
      <c r="A18" s="5" t="s">
        <v>12</v>
      </c>
      <c r="B18" s="6">
        <v>7</v>
      </c>
      <c r="C18" s="2"/>
      <c r="E18" s="2"/>
    </row>
    <row r="19" spans="1:5" ht="18.75" customHeight="1" x14ac:dyDescent="0.3">
      <c r="A19" s="5" t="s">
        <v>13</v>
      </c>
      <c r="B19" s="6">
        <v>8</v>
      </c>
      <c r="C19" s="2"/>
      <c r="D19" s="7" t="s">
        <v>14</v>
      </c>
      <c r="E19" s="2"/>
    </row>
    <row r="20" spans="1:5" ht="18.75" customHeight="1" x14ac:dyDescent="0.3">
      <c r="A20" s="5" t="s">
        <v>15</v>
      </c>
      <c r="B20" s="6">
        <v>9</v>
      </c>
      <c r="C20" s="2"/>
      <c r="D20" s="3"/>
      <c r="E20" s="2"/>
    </row>
    <row r="21" spans="1:5" ht="18.75" customHeight="1" x14ac:dyDescent="0.3">
      <c r="A21" s="5" t="s">
        <v>16</v>
      </c>
      <c r="B21" s="6">
        <v>10</v>
      </c>
      <c r="C21" s="2"/>
      <c r="D21" s="7" t="s">
        <v>17</v>
      </c>
      <c r="E21" s="2"/>
    </row>
    <row r="22" spans="1:5" ht="18.75" customHeight="1" x14ac:dyDescent="0.3">
      <c r="A22" s="5" t="s">
        <v>18</v>
      </c>
      <c r="B22" s="6">
        <v>11</v>
      </c>
      <c r="C22" s="2"/>
      <c r="D22" s="7" t="s">
        <v>19</v>
      </c>
      <c r="E22" s="2"/>
    </row>
    <row r="23" spans="1:5" ht="18.75" customHeight="1" x14ac:dyDescent="0.3">
      <c r="A23" s="5" t="s">
        <v>20</v>
      </c>
      <c r="B23" s="6">
        <v>12</v>
      </c>
      <c r="C23" s="2"/>
      <c r="D23" s="3"/>
      <c r="E23" s="2"/>
    </row>
    <row r="24" spans="1:5" ht="18.75" customHeight="1" x14ac:dyDescent="0.3">
      <c r="A24" s="334" t="s">
        <v>305</v>
      </c>
      <c r="B24" s="6">
        <v>13</v>
      </c>
      <c r="C24" s="2"/>
      <c r="D24" s="3"/>
      <c r="E24" s="2"/>
    </row>
    <row r="25" spans="1:5" ht="18.75" customHeight="1" x14ac:dyDescent="0.3">
      <c r="A25" s="5" t="s">
        <v>21</v>
      </c>
      <c r="B25" s="6">
        <v>14</v>
      </c>
      <c r="C25" s="2"/>
      <c r="D25" s="3"/>
      <c r="E25" s="2"/>
    </row>
    <row r="26" spans="1:5" ht="18.75" customHeight="1" x14ac:dyDescent="0.3">
      <c r="A26" s="5" t="s">
        <v>22</v>
      </c>
      <c r="B26" s="6">
        <v>15</v>
      </c>
      <c r="C26" s="2"/>
      <c r="D26" s="3"/>
      <c r="E26" s="2"/>
    </row>
    <row r="27" spans="1:5" s="92" customFormat="1" ht="18.75" customHeight="1" x14ac:dyDescent="0.3">
      <c r="A27" s="5" t="s">
        <v>23</v>
      </c>
      <c r="B27" s="6">
        <v>16</v>
      </c>
      <c r="C27" s="2"/>
      <c r="D27" s="3"/>
      <c r="E27" s="2"/>
    </row>
    <row r="28" spans="1:5" ht="18.75" customHeight="1" x14ac:dyDescent="0.3">
      <c r="A28" s="1"/>
      <c r="B28" s="2"/>
      <c r="C28" s="2"/>
      <c r="D28" s="3"/>
      <c r="E28" s="2"/>
    </row>
    <row r="29" spans="1:5" ht="51" customHeight="1" x14ac:dyDescent="0.3">
      <c r="A29" s="464" t="s">
        <v>337</v>
      </c>
      <c r="B29" s="465"/>
      <c r="C29" s="465"/>
      <c r="D29" s="465"/>
      <c r="E29" s="465"/>
    </row>
    <row r="30" spans="1:5" ht="18.75" customHeight="1" x14ac:dyDescent="0.3">
      <c r="A30" s="1"/>
      <c r="B30" s="2"/>
      <c r="C30" s="2"/>
      <c r="D30" s="3"/>
      <c r="E30" s="2"/>
    </row>
    <row r="31" spans="1:5" ht="18.75" customHeight="1" x14ac:dyDescent="0.3">
      <c r="A31" s="466" t="s">
        <v>24</v>
      </c>
      <c r="B31" s="463"/>
      <c r="C31" s="463"/>
      <c r="D31" s="463"/>
      <c r="E31" s="463"/>
    </row>
    <row r="32" spans="1:5" ht="18.75" customHeight="1" x14ac:dyDescent="0.3">
      <c r="A32" s="466" t="s">
        <v>25</v>
      </c>
      <c r="B32" s="463"/>
      <c r="C32" s="463"/>
      <c r="D32" s="463"/>
      <c r="E32" s="463"/>
    </row>
    <row r="33" spans="1:5" ht="18.75" customHeight="1" x14ac:dyDescent="0.3">
      <c r="A33" s="466" t="s">
        <v>26</v>
      </c>
      <c r="B33" s="463"/>
      <c r="C33" s="463"/>
      <c r="D33" s="463"/>
      <c r="E33" s="463"/>
    </row>
    <row r="34" spans="1:5" ht="18.75" customHeight="1" x14ac:dyDescent="0.3">
      <c r="A34" s="1"/>
      <c r="B34" s="2"/>
      <c r="C34" s="2"/>
      <c r="D34" s="3"/>
      <c r="E34" s="2"/>
    </row>
    <row r="35" spans="1:5" ht="18.75" customHeight="1" x14ac:dyDescent="0.3">
      <c r="A35" s="234">
        <v>42859</v>
      </c>
      <c r="B35" s="2"/>
      <c r="C35" s="2"/>
      <c r="D35" s="3"/>
      <c r="E35" s="2"/>
    </row>
    <row r="36" spans="1:5" x14ac:dyDescent="0.25">
      <c r="A36" s="233"/>
    </row>
  </sheetData>
  <mergeCells count="5">
    <mergeCell ref="A9:E9"/>
    <mergeCell ref="A29:E29"/>
    <mergeCell ref="A31:E31"/>
    <mergeCell ref="A32:E32"/>
    <mergeCell ref="A33:E33"/>
  </mergeCells>
  <printOptions horizontalCentered="1"/>
  <pageMargins left="0.2" right="0.2" top="0.2" bottom="0.2" header="0.2" footer="0.2"/>
  <pageSetup scale="72" orientation="landscape" cellComments="asDisplayed" r:id="rId1"/>
  <headerFooter scaleWithDoc="0">
    <oddFooter>&amp;R&amp;P</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60" zoomScaleNormal="60" workbookViewId="0">
      <selection activeCell="I45" sqref="I45"/>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3" width="13.44140625" style="104" hidden="1" customWidth="1"/>
    <col min="14" max="17" width="9.77734375" style="104" customWidth="1"/>
    <col min="18" max="16384" width="21.44140625" style="104"/>
  </cols>
  <sheetData>
    <row r="1" spans="1:17" s="101" customFormat="1" ht="19.2" x14ac:dyDescent="0.35">
      <c r="A1" s="472" t="s">
        <v>16</v>
      </c>
      <c r="B1" s="475"/>
      <c r="C1" s="475"/>
      <c r="D1" s="475"/>
      <c r="E1" s="475"/>
      <c r="F1" s="473"/>
      <c r="G1" s="473"/>
      <c r="H1" s="473"/>
      <c r="I1" s="473"/>
      <c r="J1" s="473"/>
      <c r="K1" s="473"/>
      <c r="L1" s="475"/>
      <c r="M1" s="475"/>
      <c r="N1" s="97"/>
      <c r="Q1" s="94"/>
    </row>
    <row r="2" spans="1:17" s="101" customFormat="1" ht="19.2" x14ac:dyDescent="0.35">
      <c r="A2" s="472" t="s">
        <v>27</v>
      </c>
      <c r="B2" s="475"/>
      <c r="C2" s="475"/>
      <c r="D2" s="475"/>
      <c r="E2" s="475"/>
      <c r="F2" s="473"/>
      <c r="G2" s="473"/>
      <c r="H2" s="473"/>
      <c r="I2" s="473"/>
      <c r="J2" s="473"/>
      <c r="K2" s="473"/>
      <c r="L2" s="475"/>
      <c r="M2" s="475"/>
      <c r="N2" s="97"/>
      <c r="Q2" s="94"/>
    </row>
    <row r="3" spans="1:17" x14ac:dyDescent="0.3">
      <c r="A3" s="95"/>
      <c r="B3" s="95"/>
      <c r="C3" s="95"/>
      <c r="D3" s="95"/>
      <c r="E3" s="95"/>
      <c r="F3" s="95"/>
      <c r="G3" s="95"/>
      <c r="H3" s="95"/>
      <c r="I3" s="95"/>
      <c r="J3" s="95"/>
      <c r="K3" s="95"/>
      <c r="L3" s="95"/>
      <c r="M3" s="95"/>
      <c r="N3" s="95"/>
      <c r="O3" s="95"/>
      <c r="P3" s="95"/>
      <c r="Q3" s="95"/>
    </row>
    <row r="4" spans="1:17" x14ac:dyDescent="0.3">
      <c r="A4" s="45"/>
      <c r="B4" s="46"/>
      <c r="C4" s="25" t="s">
        <v>28</v>
      </c>
      <c r="D4" s="26" t="s">
        <v>29</v>
      </c>
      <c r="E4" s="26" t="s">
        <v>30</v>
      </c>
      <c r="F4" s="26" t="s">
        <v>31</v>
      </c>
      <c r="G4" s="11" t="s">
        <v>32</v>
      </c>
      <c r="H4" s="12"/>
      <c r="I4" s="11" t="s">
        <v>28</v>
      </c>
      <c r="J4" s="26" t="s">
        <v>29</v>
      </c>
      <c r="K4" s="26" t="s">
        <v>30</v>
      </c>
      <c r="L4" s="26" t="s">
        <v>31</v>
      </c>
      <c r="M4" s="27" t="s">
        <v>32</v>
      </c>
      <c r="N4" s="95"/>
      <c r="O4" s="95"/>
      <c r="P4" s="95"/>
      <c r="Q4" s="95"/>
    </row>
    <row r="5" spans="1:17" x14ac:dyDescent="0.3">
      <c r="A5" s="47" t="s">
        <v>158</v>
      </c>
      <c r="B5" s="46"/>
      <c r="C5" s="28" t="s">
        <v>36</v>
      </c>
      <c r="D5" s="15" t="s">
        <v>36</v>
      </c>
      <c r="E5" s="15" t="s">
        <v>36</v>
      </c>
      <c r="F5" s="15" t="s">
        <v>36</v>
      </c>
      <c r="G5" s="50" t="s">
        <v>36</v>
      </c>
      <c r="H5" s="15" t="s">
        <v>35</v>
      </c>
      <c r="I5" s="235">
        <v>2017</v>
      </c>
      <c r="J5" s="236">
        <v>2017</v>
      </c>
      <c r="K5" s="235">
        <v>2017</v>
      </c>
      <c r="L5" s="235">
        <v>2017</v>
      </c>
      <c r="M5" s="235">
        <v>2017</v>
      </c>
      <c r="N5" s="95"/>
      <c r="O5" s="95"/>
      <c r="P5" s="95"/>
      <c r="Q5" s="95"/>
    </row>
    <row r="6" spans="1:17" x14ac:dyDescent="0.3">
      <c r="A6" s="45"/>
      <c r="B6" s="46"/>
      <c r="C6" s="159"/>
      <c r="D6" s="70"/>
      <c r="E6" s="70"/>
      <c r="F6" s="70"/>
      <c r="G6" s="16"/>
      <c r="H6" s="95"/>
      <c r="I6" s="239"/>
      <c r="J6" s="70"/>
      <c r="K6" s="70"/>
      <c r="L6" s="70"/>
      <c r="M6" s="41"/>
      <c r="N6" s="95"/>
      <c r="O6" s="95"/>
      <c r="P6" s="95"/>
      <c r="Q6" s="95"/>
    </row>
    <row r="7" spans="1:17" x14ac:dyDescent="0.3">
      <c r="A7" s="60" t="s">
        <v>189</v>
      </c>
      <c r="B7" s="46"/>
      <c r="C7" s="61">
        <v>96000000</v>
      </c>
      <c r="D7" s="21">
        <v>159000000</v>
      </c>
      <c r="E7" s="21">
        <v>152000000</v>
      </c>
      <c r="F7" s="21">
        <v>258000000</v>
      </c>
      <c r="G7" s="82">
        <f>SUM(C7:F7)</f>
        <v>665000000</v>
      </c>
      <c r="H7" s="21"/>
      <c r="I7" s="82">
        <v>203000000</v>
      </c>
      <c r="J7" s="21"/>
      <c r="K7" s="21"/>
      <c r="L7" s="21"/>
      <c r="M7" s="139"/>
      <c r="N7" s="95"/>
      <c r="O7" s="95"/>
      <c r="P7" s="95"/>
      <c r="Q7" s="95"/>
    </row>
    <row r="8" spans="1:17" x14ac:dyDescent="0.3">
      <c r="A8" s="46"/>
      <c r="B8" s="46"/>
      <c r="C8" s="61"/>
      <c r="D8" s="78"/>
      <c r="E8" s="78"/>
      <c r="F8" s="78"/>
      <c r="G8" s="461"/>
      <c r="H8" s="78"/>
      <c r="I8" s="82"/>
      <c r="J8" s="78"/>
      <c r="K8" s="78"/>
      <c r="L8" s="78"/>
      <c r="M8" s="72"/>
      <c r="N8" s="95"/>
      <c r="O8" s="95"/>
      <c r="P8" s="95"/>
      <c r="Q8" s="95"/>
    </row>
    <row r="9" spans="1:17" x14ac:dyDescent="0.3">
      <c r="A9" s="60" t="s">
        <v>190</v>
      </c>
      <c r="B9" s="46"/>
      <c r="C9" s="31">
        <v>4000000</v>
      </c>
      <c r="D9" s="20">
        <v>55000000</v>
      </c>
      <c r="E9" s="20">
        <v>59000000</v>
      </c>
      <c r="F9" s="20">
        <v>110000000</v>
      </c>
      <c r="G9" s="85">
        <f>SUM(C9:F9)</f>
        <v>228000000</v>
      </c>
      <c r="H9" s="20"/>
      <c r="I9" s="85">
        <v>93000000</v>
      </c>
      <c r="J9" s="20"/>
      <c r="K9" s="20"/>
      <c r="L9" s="20"/>
      <c r="M9" s="137"/>
      <c r="N9" s="95"/>
      <c r="O9" s="95"/>
      <c r="P9" s="95"/>
      <c r="Q9" s="95"/>
    </row>
    <row r="10" spans="1:17" x14ac:dyDescent="0.3">
      <c r="A10" s="46"/>
      <c r="B10" s="46"/>
      <c r="C10" s="31"/>
      <c r="D10" s="80"/>
      <c r="E10" s="80"/>
      <c r="F10" s="80"/>
      <c r="G10" s="79"/>
      <c r="H10" s="80"/>
      <c r="I10" s="85"/>
      <c r="J10" s="80"/>
      <c r="K10" s="80"/>
      <c r="L10" s="80"/>
      <c r="M10" s="71"/>
      <c r="N10" s="95"/>
      <c r="O10" s="95"/>
      <c r="P10" s="95"/>
      <c r="Q10" s="95"/>
    </row>
    <row r="11" spans="1:17" ht="19.2" x14ac:dyDescent="0.3">
      <c r="A11" s="60" t="s">
        <v>268</v>
      </c>
      <c r="B11" s="46"/>
      <c r="C11" s="31">
        <v>50000000</v>
      </c>
      <c r="D11" s="20">
        <v>68000000</v>
      </c>
      <c r="E11" s="20">
        <v>66000000</v>
      </c>
      <c r="F11" s="20">
        <v>92000000</v>
      </c>
      <c r="G11" s="85">
        <f>SUM(C11:F11)</f>
        <v>276000000</v>
      </c>
      <c r="H11" s="20"/>
      <c r="I11" s="85">
        <v>75000000</v>
      </c>
      <c r="J11" s="20"/>
      <c r="K11" s="20"/>
      <c r="L11" s="20"/>
      <c r="M11" s="137"/>
      <c r="N11" s="95"/>
      <c r="O11" s="95"/>
      <c r="P11" s="95"/>
      <c r="Q11" s="95"/>
    </row>
    <row r="12" spans="1:17" x14ac:dyDescent="0.3">
      <c r="A12" s="46"/>
      <c r="B12" s="46"/>
      <c r="C12" s="31"/>
      <c r="D12" s="80"/>
      <c r="E12" s="80"/>
      <c r="F12" s="80"/>
      <c r="G12" s="79"/>
      <c r="H12" s="80"/>
      <c r="I12" s="85"/>
      <c r="J12" s="80"/>
      <c r="K12" s="80"/>
      <c r="L12" s="80"/>
      <c r="M12" s="71"/>
      <c r="N12" s="95"/>
      <c r="O12" s="95"/>
      <c r="P12" s="95"/>
      <c r="Q12" s="95"/>
    </row>
    <row r="13" spans="1:17" ht="19.2" x14ac:dyDescent="0.3">
      <c r="A13" s="60" t="s">
        <v>269</v>
      </c>
      <c r="B13" s="46"/>
      <c r="C13" s="31">
        <v>32000000</v>
      </c>
      <c r="D13" s="20">
        <v>12000000</v>
      </c>
      <c r="E13" s="20">
        <v>18000000</v>
      </c>
      <c r="F13" s="20">
        <v>20000000</v>
      </c>
      <c r="G13" s="85">
        <f>SUM(C13:F13)</f>
        <v>82000000</v>
      </c>
      <c r="H13" s="20"/>
      <c r="I13" s="85">
        <v>9000000</v>
      </c>
      <c r="J13" s="20"/>
      <c r="K13" s="20"/>
      <c r="L13" s="20"/>
      <c r="M13" s="137"/>
      <c r="N13" s="95"/>
      <c r="O13" s="95"/>
      <c r="P13" s="95"/>
      <c r="Q13" s="95"/>
    </row>
    <row r="14" spans="1:17" x14ac:dyDescent="0.3">
      <c r="A14" s="46"/>
      <c r="B14" s="46"/>
      <c r="C14" s="31"/>
      <c r="D14" s="80"/>
      <c r="E14" s="80"/>
      <c r="F14" s="80"/>
      <c r="G14" s="79"/>
      <c r="H14" s="80"/>
      <c r="I14" s="85"/>
      <c r="J14" s="80"/>
      <c r="K14" s="80"/>
      <c r="L14" s="80"/>
      <c r="M14" s="71"/>
      <c r="N14" s="95"/>
      <c r="O14" s="95"/>
      <c r="P14" s="95"/>
      <c r="Q14" s="95"/>
    </row>
    <row r="15" spans="1:17" x14ac:dyDescent="0.3">
      <c r="A15" s="60" t="s">
        <v>191</v>
      </c>
      <c r="B15" s="46"/>
      <c r="C15" s="31"/>
      <c r="D15" s="80"/>
      <c r="E15" s="80"/>
      <c r="F15" s="80"/>
      <c r="G15" s="79"/>
      <c r="H15" s="80"/>
      <c r="I15" s="85"/>
      <c r="J15" s="80"/>
      <c r="K15" s="80"/>
      <c r="L15" s="80"/>
      <c r="M15" s="71"/>
      <c r="N15" s="95"/>
      <c r="O15" s="95"/>
      <c r="P15" s="95"/>
      <c r="Q15" s="95"/>
    </row>
    <row r="16" spans="1:17" x14ac:dyDescent="0.3">
      <c r="A16" s="350" t="s">
        <v>133</v>
      </c>
      <c r="B16" s="46"/>
      <c r="C16" s="143">
        <v>0</v>
      </c>
      <c r="D16" s="20">
        <v>2000000</v>
      </c>
      <c r="E16" s="20">
        <v>7000000</v>
      </c>
      <c r="F16" s="20">
        <v>-6000000</v>
      </c>
      <c r="G16" s="85">
        <f>SUM(C16:F16)</f>
        <v>3000000</v>
      </c>
      <c r="H16" s="20"/>
      <c r="I16" s="85">
        <v>0</v>
      </c>
      <c r="J16" s="20"/>
      <c r="K16" s="20"/>
      <c r="L16" s="20"/>
      <c r="M16" s="137"/>
      <c r="N16" s="95"/>
      <c r="O16" s="95"/>
      <c r="P16" s="95"/>
      <c r="Q16" s="95"/>
    </row>
    <row r="17" spans="1:17" x14ac:dyDescent="0.3">
      <c r="A17" s="62" t="s">
        <v>192</v>
      </c>
      <c r="B17" s="46"/>
      <c r="C17" s="31">
        <v>6000000</v>
      </c>
      <c r="D17" s="20">
        <v>2000000</v>
      </c>
      <c r="E17" s="20">
        <v>3000000</v>
      </c>
      <c r="F17" s="20">
        <v>3000000</v>
      </c>
      <c r="G17" s="85">
        <f>SUM(C17:F17)</f>
        <v>14000000</v>
      </c>
      <c r="H17" s="20"/>
      <c r="I17" s="85">
        <v>2000000</v>
      </c>
      <c r="J17" s="20"/>
      <c r="K17" s="20"/>
      <c r="L17" s="20"/>
      <c r="M17" s="137"/>
      <c r="N17" s="95"/>
      <c r="O17" s="95"/>
      <c r="P17" s="95"/>
      <c r="Q17" s="95"/>
    </row>
    <row r="18" spans="1:17" x14ac:dyDescent="0.3">
      <c r="A18" s="49" t="s">
        <v>163</v>
      </c>
      <c r="B18" s="46"/>
      <c r="C18" s="160">
        <v>6000000</v>
      </c>
      <c r="D18" s="161">
        <v>4000000</v>
      </c>
      <c r="E18" s="161">
        <v>10000000</v>
      </c>
      <c r="F18" s="161">
        <v>-3000000</v>
      </c>
      <c r="G18" s="163">
        <f>SUM(C18:F18)</f>
        <v>17000000</v>
      </c>
      <c r="H18" s="20"/>
      <c r="I18" s="163">
        <v>2000000</v>
      </c>
      <c r="J18" s="161"/>
      <c r="K18" s="161"/>
      <c r="L18" s="161"/>
      <c r="M18" s="162"/>
      <c r="N18" s="95"/>
      <c r="O18" s="95"/>
      <c r="P18" s="95"/>
      <c r="Q18" s="95"/>
    </row>
    <row r="19" spans="1:17" x14ac:dyDescent="0.3">
      <c r="A19" s="95"/>
      <c r="B19" s="95"/>
      <c r="C19" s="164"/>
      <c r="D19" s="164"/>
      <c r="E19" s="164"/>
      <c r="F19" s="164"/>
      <c r="G19" s="164"/>
      <c r="H19" s="108"/>
      <c r="I19" s="164"/>
      <c r="J19" s="164"/>
      <c r="K19" s="164"/>
      <c r="L19" s="164"/>
      <c r="M19" s="164"/>
      <c r="N19" s="95"/>
      <c r="O19" s="95"/>
      <c r="P19" s="95"/>
      <c r="Q19" s="95"/>
    </row>
    <row r="20" spans="1:17" x14ac:dyDescent="0.3">
      <c r="A20" s="63" t="s">
        <v>193</v>
      </c>
      <c r="B20" s="46"/>
      <c r="C20" s="45"/>
      <c r="D20" s="70"/>
      <c r="E20" s="70"/>
      <c r="F20" s="70"/>
      <c r="G20" s="16"/>
      <c r="H20" s="95"/>
      <c r="I20" s="16"/>
      <c r="J20" s="70"/>
      <c r="K20" s="70"/>
      <c r="L20" s="70"/>
      <c r="M20" s="16"/>
      <c r="N20" s="95"/>
      <c r="O20" s="95"/>
      <c r="P20" s="95"/>
      <c r="Q20" s="95"/>
    </row>
    <row r="21" spans="1:17" x14ac:dyDescent="0.3">
      <c r="A21" s="62" t="s">
        <v>71</v>
      </c>
      <c r="B21" s="46"/>
      <c r="C21" s="191">
        <v>6.08</v>
      </c>
      <c r="D21" s="192">
        <v>5.09</v>
      </c>
      <c r="E21" s="192">
        <v>4.05</v>
      </c>
      <c r="F21" s="192">
        <v>5.23</v>
      </c>
      <c r="G21" s="193">
        <v>5.05</v>
      </c>
      <c r="H21" s="64"/>
      <c r="I21" s="193">
        <v>3.72</v>
      </c>
      <c r="J21" s="192"/>
      <c r="K21" s="192"/>
      <c r="L21" s="192"/>
      <c r="M21" s="193"/>
      <c r="N21" s="95"/>
      <c r="O21" s="95"/>
      <c r="P21" s="95"/>
      <c r="Q21" s="95"/>
    </row>
    <row r="22" spans="1:17" ht="19.8" x14ac:dyDescent="0.3">
      <c r="A22" s="62" t="s">
        <v>270</v>
      </c>
      <c r="B22" s="46"/>
      <c r="C22" s="194">
        <v>1.79</v>
      </c>
      <c r="D22" s="195">
        <v>2.08</v>
      </c>
      <c r="E22" s="195">
        <v>1.58</v>
      </c>
      <c r="F22" s="195">
        <v>1.59</v>
      </c>
      <c r="G22" s="196">
        <v>1.75</v>
      </c>
      <c r="H22" s="53"/>
      <c r="I22" s="196">
        <v>1.87</v>
      </c>
      <c r="J22" s="195"/>
      <c r="K22" s="195"/>
      <c r="L22" s="195"/>
      <c r="M22" s="196"/>
      <c r="N22" s="95"/>
      <c r="O22" s="95"/>
      <c r="P22" s="95"/>
      <c r="Q22" s="95"/>
    </row>
    <row r="23" spans="1:17" x14ac:dyDescent="0.3">
      <c r="A23" s="62" t="s">
        <v>74</v>
      </c>
      <c r="B23" s="46"/>
      <c r="C23" s="194">
        <v>0.7</v>
      </c>
      <c r="D23" s="195">
        <v>0.38</v>
      </c>
      <c r="E23" s="195">
        <v>0.85</v>
      </c>
      <c r="F23" s="195">
        <v>-0.23</v>
      </c>
      <c r="G23" s="196">
        <v>0.38</v>
      </c>
      <c r="H23" s="53"/>
      <c r="I23" s="196">
        <v>0.12</v>
      </c>
      <c r="J23" s="195"/>
      <c r="K23" s="195"/>
      <c r="L23" s="195"/>
      <c r="M23" s="196"/>
      <c r="N23" s="95"/>
      <c r="O23" s="95"/>
      <c r="P23" s="95"/>
      <c r="Q23" s="95"/>
    </row>
    <row r="24" spans="1:17" ht="19.8" x14ac:dyDescent="0.3">
      <c r="A24" s="65" t="s">
        <v>271</v>
      </c>
      <c r="B24" s="46"/>
      <c r="C24" s="197">
        <v>5.68</v>
      </c>
      <c r="D24" s="198">
        <v>6.22</v>
      </c>
      <c r="E24" s="198">
        <v>5.72</v>
      </c>
      <c r="F24" s="198">
        <v>6.96</v>
      </c>
      <c r="G24" s="199">
        <v>6.21</v>
      </c>
      <c r="H24" s="53"/>
      <c r="I24" s="199">
        <v>6.61</v>
      </c>
      <c r="J24" s="198"/>
      <c r="K24" s="198"/>
      <c r="L24" s="198"/>
      <c r="M24" s="199"/>
      <c r="N24" s="95"/>
      <c r="O24" s="95"/>
      <c r="P24" s="95"/>
      <c r="Q24" s="95"/>
    </row>
    <row r="25" spans="1:17" x14ac:dyDescent="0.3">
      <c r="A25" s="95"/>
      <c r="B25" s="95"/>
      <c r="C25" s="337"/>
      <c r="D25" s="337"/>
      <c r="E25" s="337"/>
      <c r="F25" s="337"/>
      <c r="G25" s="337"/>
      <c r="H25" s="95"/>
      <c r="I25" s="383"/>
      <c r="J25" s="95"/>
      <c r="K25" s="95"/>
      <c r="L25" s="95"/>
      <c r="M25" s="95"/>
      <c r="N25" s="95"/>
      <c r="O25" s="95"/>
      <c r="P25" s="95"/>
      <c r="Q25" s="95"/>
    </row>
    <row r="26" spans="1:17" x14ac:dyDescent="0.3">
      <c r="A26" s="66" t="s">
        <v>272</v>
      </c>
      <c r="B26" s="46"/>
      <c r="C26" s="201">
        <v>0.44</v>
      </c>
      <c r="D26" s="202">
        <v>5.0999999999999996</v>
      </c>
      <c r="E26" s="202">
        <v>5.13</v>
      </c>
      <c r="F26" s="202">
        <v>8.14</v>
      </c>
      <c r="G26" s="203">
        <v>5.1100000000000003</v>
      </c>
      <c r="H26" s="52"/>
      <c r="I26" s="203">
        <v>8.1199999999999992</v>
      </c>
      <c r="J26" s="202"/>
      <c r="K26" s="202"/>
      <c r="L26" s="202"/>
      <c r="M26" s="203"/>
      <c r="N26" s="95"/>
      <c r="O26" s="95"/>
      <c r="P26" s="95"/>
      <c r="Q26" s="95"/>
    </row>
    <row r="27" spans="1:17" s="419" customFormat="1" x14ac:dyDescent="0.3">
      <c r="A27" s="423"/>
      <c r="B27" s="418"/>
      <c r="C27" s="424"/>
      <c r="D27" s="424"/>
      <c r="E27" s="424"/>
      <c r="F27" s="424"/>
      <c r="G27" s="424"/>
      <c r="H27" s="418"/>
      <c r="I27" s="424"/>
      <c r="J27" s="424"/>
      <c r="K27" s="424"/>
      <c r="L27" s="424"/>
      <c r="M27" s="232"/>
      <c r="N27" s="420"/>
      <c r="Q27" s="418"/>
    </row>
    <row r="28" spans="1:17" s="419" customFormat="1" x14ac:dyDescent="0.3">
      <c r="A28" s="35" t="s">
        <v>330</v>
      </c>
      <c r="B28" s="418"/>
      <c r="C28" s="168"/>
      <c r="D28" s="169"/>
      <c r="E28" s="169"/>
      <c r="F28" s="169"/>
      <c r="G28" s="448"/>
      <c r="H28" s="418"/>
      <c r="I28" s="240"/>
      <c r="J28" s="232"/>
      <c r="K28" s="232"/>
      <c r="L28" s="232"/>
      <c r="M28" s="232"/>
      <c r="N28" s="420"/>
      <c r="Q28" s="418"/>
    </row>
    <row r="29" spans="1:17" s="419" customFormat="1" hidden="1" x14ac:dyDescent="0.3">
      <c r="A29" s="23" t="s">
        <v>331</v>
      </c>
      <c r="B29" s="418"/>
      <c r="C29" s="61">
        <v>18000000</v>
      </c>
      <c r="D29" s="460">
        <v>63000000</v>
      </c>
      <c r="E29" s="460">
        <v>90000000</v>
      </c>
      <c r="F29" s="460">
        <v>81000000</v>
      </c>
      <c r="G29" s="82">
        <f>SUM(C29:F29)</f>
        <v>252000000</v>
      </c>
      <c r="H29" s="418"/>
      <c r="I29" s="82">
        <v>87000000</v>
      </c>
      <c r="J29" s="232"/>
      <c r="K29" s="232"/>
      <c r="L29" s="232"/>
      <c r="M29" s="232"/>
      <c r="N29" s="420"/>
      <c r="Q29" s="418"/>
    </row>
    <row r="30" spans="1:17" s="419" customFormat="1" hidden="1" x14ac:dyDescent="0.3">
      <c r="A30" s="23" t="s">
        <v>195</v>
      </c>
      <c r="B30" s="418"/>
      <c r="C30" s="31">
        <v>44000000</v>
      </c>
      <c r="D30" s="232">
        <v>49000000</v>
      </c>
      <c r="E30" s="232">
        <v>60000000</v>
      </c>
      <c r="F30" s="232">
        <v>59000000</v>
      </c>
      <c r="G30" s="85">
        <f>SUM(C30:F30)</f>
        <v>212000000</v>
      </c>
      <c r="H30" s="418"/>
      <c r="I30" s="186">
        <v>54000000</v>
      </c>
      <c r="J30" s="232"/>
      <c r="K30" s="232"/>
      <c r="L30" s="232"/>
      <c r="M30" s="232"/>
      <c r="N30" s="420"/>
      <c r="Q30" s="418"/>
    </row>
    <row r="31" spans="1:17" s="419" customFormat="1" hidden="1" x14ac:dyDescent="0.3">
      <c r="A31" s="23" t="s">
        <v>196</v>
      </c>
      <c r="B31" s="418"/>
      <c r="C31" s="31">
        <v>6000000</v>
      </c>
      <c r="D31" s="232">
        <v>14000000</v>
      </c>
      <c r="E31" s="232">
        <v>24000000</v>
      </c>
      <c r="F31" s="232">
        <v>23000000</v>
      </c>
      <c r="G31" s="85">
        <f>SUM(C31:F31)</f>
        <v>67000000</v>
      </c>
      <c r="H31" s="418"/>
      <c r="I31" s="186">
        <v>20000000</v>
      </c>
      <c r="J31" s="232"/>
      <c r="K31" s="232"/>
      <c r="L31" s="232"/>
      <c r="M31" s="232"/>
      <c r="N31" s="420"/>
      <c r="Q31" s="418"/>
    </row>
    <row r="32" spans="1:17" s="419" customFormat="1" hidden="1" x14ac:dyDescent="0.3">
      <c r="A32" s="23" t="s">
        <v>332</v>
      </c>
      <c r="B32" s="418"/>
      <c r="C32" s="31">
        <v>1000000</v>
      </c>
      <c r="D32" s="232">
        <v>0</v>
      </c>
      <c r="E32" s="232">
        <v>0</v>
      </c>
      <c r="F32" s="232">
        <v>0</v>
      </c>
      <c r="G32" s="85">
        <f>SUM(C32:F32)</f>
        <v>1000000</v>
      </c>
      <c r="H32" s="418"/>
      <c r="I32" s="186">
        <v>0</v>
      </c>
      <c r="J32" s="232"/>
      <c r="K32" s="232"/>
      <c r="L32" s="232"/>
      <c r="M32" s="232"/>
      <c r="N32" s="420"/>
      <c r="Q32" s="418"/>
    </row>
    <row r="33" spans="1:17" s="419" customFormat="1" ht="19.8" x14ac:dyDescent="0.3">
      <c r="A33" s="67" t="s">
        <v>350</v>
      </c>
      <c r="B33" s="418"/>
      <c r="C33" s="435">
        <f>SUM(C29:C32)</f>
        <v>69000000</v>
      </c>
      <c r="D33" s="431">
        <f t="shared" ref="D33:G33" si="0">SUM(D29:D32)</f>
        <v>126000000</v>
      </c>
      <c r="E33" s="431">
        <f t="shared" si="0"/>
        <v>174000000</v>
      </c>
      <c r="F33" s="431">
        <f t="shared" si="0"/>
        <v>163000000</v>
      </c>
      <c r="G33" s="105">
        <f t="shared" si="0"/>
        <v>532000000</v>
      </c>
      <c r="H33" s="418"/>
      <c r="I33" s="105">
        <f>SUM(I29:I32)</f>
        <v>161000000</v>
      </c>
      <c r="J33" s="232"/>
      <c r="K33" s="232"/>
      <c r="L33" s="232"/>
      <c r="M33" s="232"/>
      <c r="N33" s="420"/>
      <c r="Q33" s="418"/>
    </row>
    <row r="34" spans="1:17" x14ac:dyDescent="0.3">
      <c r="A34" s="484"/>
      <c r="B34" s="485"/>
      <c r="C34" s="484"/>
      <c r="D34" s="484"/>
      <c r="E34" s="484"/>
      <c r="F34" s="484"/>
      <c r="G34" s="484"/>
      <c r="H34" s="485"/>
      <c r="I34" s="484"/>
      <c r="J34" s="484"/>
      <c r="K34" s="484"/>
      <c r="L34" s="484"/>
    </row>
    <row r="35" spans="1:17" x14ac:dyDescent="0.3">
      <c r="A35" s="479" t="s">
        <v>273</v>
      </c>
      <c r="B35" s="481"/>
      <c r="C35" s="481"/>
      <c r="D35" s="481"/>
      <c r="E35" s="481"/>
      <c r="F35" s="481"/>
      <c r="G35" s="481"/>
      <c r="H35" s="481"/>
      <c r="I35" s="480"/>
      <c r="J35" s="480"/>
      <c r="K35" s="480"/>
      <c r="L35" s="481"/>
      <c r="M35" s="96"/>
      <c r="N35" s="96"/>
      <c r="O35" s="96"/>
      <c r="P35" s="96"/>
      <c r="Q35" s="95"/>
    </row>
    <row r="36" spans="1:17" x14ac:dyDescent="0.3">
      <c r="A36" s="479" t="s">
        <v>342</v>
      </c>
      <c r="B36" s="481"/>
      <c r="C36" s="481"/>
      <c r="D36" s="481"/>
      <c r="E36" s="481"/>
      <c r="F36" s="481"/>
      <c r="G36" s="481"/>
      <c r="H36" s="481"/>
      <c r="I36" s="480"/>
      <c r="J36" s="480"/>
      <c r="K36" s="480"/>
      <c r="L36" s="481"/>
      <c r="M36" s="96"/>
      <c r="N36" s="96"/>
      <c r="O36" s="96"/>
      <c r="P36" s="96"/>
      <c r="Q36" s="95"/>
    </row>
    <row r="37" spans="1:17" x14ac:dyDescent="0.3">
      <c r="A37" s="479" t="s">
        <v>275</v>
      </c>
      <c r="B37" s="481"/>
      <c r="C37" s="481"/>
      <c r="D37" s="481"/>
      <c r="E37" s="481"/>
      <c r="F37" s="481"/>
      <c r="G37" s="481"/>
      <c r="H37" s="481"/>
      <c r="I37" s="480"/>
      <c r="J37" s="480"/>
      <c r="K37" s="480"/>
      <c r="L37" s="481"/>
      <c r="M37" s="96"/>
      <c r="N37" s="96"/>
      <c r="O37" s="96"/>
      <c r="P37" s="96"/>
      <c r="Q37" s="95"/>
    </row>
    <row r="38" spans="1:17" x14ac:dyDescent="0.3">
      <c r="A38" s="479" t="s">
        <v>351</v>
      </c>
      <c r="B38" s="481"/>
      <c r="C38" s="481"/>
      <c r="D38" s="481"/>
      <c r="E38" s="481"/>
      <c r="F38" s="481"/>
      <c r="G38" s="481"/>
      <c r="H38" s="481"/>
      <c r="I38" s="480"/>
      <c r="J38" s="480"/>
      <c r="K38" s="480"/>
      <c r="L38" s="481"/>
    </row>
  </sheetData>
  <mergeCells count="7">
    <mergeCell ref="A38:L38"/>
    <mergeCell ref="A37:L37"/>
    <mergeCell ref="A1:M1"/>
    <mergeCell ref="A2:M2"/>
    <mergeCell ref="A34:L34"/>
    <mergeCell ref="A35:L35"/>
    <mergeCell ref="A36:L36"/>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60" zoomScaleNormal="60" workbookViewId="0">
      <selection activeCell="P39" sqref="P39"/>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3" width="12.6640625" style="104" hidden="1" customWidth="1"/>
    <col min="14" max="14" width="9.77734375" style="104" customWidth="1"/>
    <col min="15" max="15" width="14.77734375" style="104" bestFit="1" customWidth="1"/>
    <col min="16" max="16" width="9.77734375" style="104" customWidth="1"/>
    <col min="17" max="16384" width="21.44140625" style="104"/>
  </cols>
  <sheetData>
    <row r="1" spans="1:16" s="101" customFormat="1" ht="19.2" x14ac:dyDescent="0.35">
      <c r="A1" s="472" t="s">
        <v>18</v>
      </c>
      <c r="B1" s="474"/>
      <c r="C1" s="474"/>
      <c r="D1" s="474"/>
      <c r="E1" s="474"/>
      <c r="F1" s="473"/>
      <c r="G1" s="473"/>
      <c r="H1" s="473"/>
      <c r="I1" s="473"/>
      <c r="J1" s="473"/>
      <c r="K1" s="473"/>
      <c r="L1" s="474"/>
      <c r="M1" s="474"/>
      <c r="N1" s="97"/>
    </row>
    <row r="2" spans="1:16" s="101" customFormat="1" ht="19.2" x14ac:dyDescent="0.35">
      <c r="A2" s="472" t="s">
        <v>27</v>
      </c>
      <c r="B2" s="486"/>
      <c r="C2" s="486"/>
      <c r="D2" s="473"/>
      <c r="E2" s="473"/>
      <c r="F2" s="473"/>
      <c r="G2" s="473"/>
      <c r="H2" s="473"/>
      <c r="I2" s="473"/>
      <c r="J2" s="473"/>
      <c r="K2" s="473"/>
      <c r="L2" s="486"/>
      <c r="M2" s="486"/>
      <c r="N2" s="97"/>
    </row>
    <row r="3" spans="1:16" x14ac:dyDescent="0.3">
      <c r="A3" s="95"/>
      <c r="B3" s="95"/>
      <c r="C3" s="95"/>
      <c r="D3" s="95"/>
      <c r="E3" s="95"/>
      <c r="F3" s="95"/>
      <c r="G3" s="95"/>
      <c r="H3" s="95"/>
      <c r="I3" s="95"/>
      <c r="J3" s="95"/>
      <c r="K3" s="95"/>
      <c r="L3" s="95"/>
      <c r="M3" s="95"/>
      <c r="N3" s="95"/>
      <c r="O3" s="95"/>
      <c r="P3" s="95"/>
    </row>
    <row r="4" spans="1:16" x14ac:dyDescent="0.3">
      <c r="A4" s="16"/>
      <c r="B4" s="95"/>
      <c r="C4" s="11" t="s">
        <v>28</v>
      </c>
      <c r="D4" s="11" t="s">
        <v>29</v>
      </c>
      <c r="E4" s="11" t="s">
        <v>30</v>
      </c>
      <c r="F4" s="25" t="s">
        <v>31</v>
      </c>
      <c r="G4" s="11" t="s">
        <v>32</v>
      </c>
      <c r="H4" s="12"/>
      <c r="I4" s="11" t="s">
        <v>32</v>
      </c>
      <c r="J4" s="27" t="s">
        <v>29</v>
      </c>
      <c r="K4" s="11" t="s">
        <v>30</v>
      </c>
      <c r="L4" s="11" t="s">
        <v>31</v>
      </c>
      <c r="M4" s="11" t="s">
        <v>32</v>
      </c>
      <c r="N4" s="95"/>
      <c r="O4" s="95"/>
      <c r="P4" s="95"/>
    </row>
    <row r="5" spans="1:16" x14ac:dyDescent="0.3">
      <c r="A5" s="19"/>
      <c r="B5" s="95"/>
      <c r="C5" s="50" t="s">
        <v>36</v>
      </c>
      <c r="D5" s="14" t="s">
        <v>36</v>
      </c>
      <c r="E5" s="14" t="s">
        <v>36</v>
      </c>
      <c r="F5" s="69" t="s">
        <v>36</v>
      </c>
      <c r="G5" s="14" t="s">
        <v>36</v>
      </c>
      <c r="H5" s="15" t="s">
        <v>35</v>
      </c>
      <c r="I5" s="235">
        <v>2017</v>
      </c>
      <c r="J5" s="236">
        <v>2017</v>
      </c>
      <c r="K5" s="235">
        <v>2017</v>
      </c>
      <c r="L5" s="235">
        <v>2017</v>
      </c>
      <c r="M5" s="235">
        <v>2017</v>
      </c>
      <c r="N5" s="95"/>
      <c r="O5" s="95"/>
      <c r="P5" s="95"/>
    </row>
    <row r="6" spans="1:16" x14ac:dyDescent="0.3">
      <c r="A6" s="23" t="s">
        <v>197</v>
      </c>
      <c r="B6" s="95"/>
      <c r="C6" s="45"/>
      <c r="D6" s="70"/>
      <c r="E6" s="70"/>
      <c r="F6" s="227"/>
      <c r="G6" s="19"/>
      <c r="H6" s="95"/>
      <c r="I6" s="19"/>
      <c r="J6" s="70"/>
      <c r="K6" s="70"/>
      <c r="L6" s="95"/>
      <c r="M6" s="39"/>
      <c r="N6" s="95"/>
      <c r="O6" s="95"/>
      <c r="P6" s="95"/>
    </row>
    <row r="7" spans="1:16" x14ac:dyDescent="0.3">
      <c r="A7" s="18" t="s">
        <v>167</v>
      </c>
      <c r="B7" s="95"/>
      <c r="C7" s="360"/>
      <c r="G7" s="362"/>
      <c r="I7" s="362"/>
      <c r="J7" s="95"/>
      <c r="K7" s="95"/>
      <c r="L7" s="95"/>
      <c r="M7" s="39"/>
      <c r="N7" s="95"/>
      <c r="O7" s="95"/>
      <c r="P7" s="95"/>
    </row>
    <row r="8" spans="1:16" x14ac:dyDescent="0.3">
      <c r="A8" s="29" t="s">
        <v>198</v>
      </c>
      <c r="B8" s="95"/>
      <c r="C8" s="143">
        <v>16000</v>
      </c>
      <c r="D8" s="54">
        <v>19000</v>
      </c>
      <c r="E8" s="54">
        <v>26000</v>
      </c>
      <c r="F8" s="54">
        <v>20000</v>
      </c>
      <c r="G8" s="150">
        <v>20000</v>
      </c>
      <c r="H8" s="95"/>
      <c r="I8" s="150">
        <v>18000</v>
      </c>
      <c r="J8" s="54"/>
      <c r="K8" s="54"/>
      <c r="L8" s="54"/>
      <c r="M8" s="144"/>
      <c r="N8" s="95"/>
      <c r="O8" s="383"/>
      <c r="P8" s="95"/>
    </row>
    <row r="9" spans="1:16" x14ac:dyDescent="0.3">
      <c r="A9" s="29" t="s">
        <v>199</v>
      </c>
      <c r="B9" s="95"/>
      <c r="C9" s="143">
        <v>0</v>
      </c>
      <c r="D9" s="54">
        <v>0</v>
      </c>
      <c r="E9" s="54">
        <v>0</v>
      </c>
      <c r="F9" s="54">
        <v>10000</v>
      </c>
      <c r="G9" s="150">
        <v>3000</v>
      </c>
      <c r="H9" s="54"/>
      <c r="I9" s="150">
        <v>12000</v>
      </c>
      <c r="J9" s="54"/>
      <c r="K9" s="54"/>
      <c r="L9" s="54"/>
      <c r="M9" s="144"/>
      <c r="N9" s="95"/>
      <c r="O9" s="383"/>
      <c r="P9" s="95"/>
    </row>
    <row r="10" spans="1:16" x14ac:dyDescent="0.3">
      <c r="A10" s="29" t="s">
        <v>200</v>
      </c>
      <c r="B10" s="95"/>
      <c r="C10" s="151">
        <v>7000</v>
      </c>
      <c r="D10" s="152">
        <v>14000</v>
      </c>
      <c r="E10" s="152">
        <v>6000</v>
      </c>
      <c r="F10" s="152">
        <v>22000</v>
      </c>
      <c r="G10" s="154">
        <v>12000</v>
      </c>
      <c r="H10" s="54"/>
      <c r="I10" s="154">
        <v>6000</v>
      </c>
      <c r="J10" s="152"/>
      <c r="K10" s="152"/>
      <c r="L10" s="152"/>
      <c r="M10" s="153"/>
      <c r="N10" s="95"/>
      <c r="O10" s="383"/>
      <c r="P10" s="95"/>
    </row>
    <row r="11" spans="1:16" x14ac:dyDescent="0.3">
      <c r="A11" s="40" t="s">
        <v>171</v>
      </c>
      <c r="B11" s="95"/>
      <c r="C11" s="140">
        <v>23000</v>
      </c>
      <c r="D11" s="54">
        <v>33000</v>
      </c>
      <c r="E11" s="54">
        <v>32000</v>
      </c>
      <c r="F11" s="54">
        <v>52000</v>
      </c>
      <c r="G11" s="150">
        <v>35000</v>
      </c>
      <c r="H11" s="54"/>
      <c r="I11" s="150">
        <v>37000</v>
      </c>
      <c r="J11" s="54"/>
      <c r="K11" s="54"/>
      <c r="L11" s="54"/>
      <c r="M11" s="144"/>
      <c r="N11" s="95"/>
      <c r="O11" s="383"/>
      <c r="P11" s="95"/>
    </row>
    <row r="12" spans="1:16" x14ac:dyDescent="0.3">
      <c r="A12" s="18" t="s">
        <v>172</v>
      </c>
      <c r="B12" s="95"/>
      <c r="C12" s="46"/>
      <c r="D12" s="337"/>
      <c r="E12" s="337"/>
      <c r="F12" s="337"/>
      <c r="G12" s="19"/>
      <c r="H12" s="54"/>
      <c r="I12" s="19"/>
      <c r="J12" s="95"/>
      <c r="K12" s="95"/>
      <c r="L12" s="95"/>
      <c r="M12" s="39"/>
      <c r="N12" s="95"/>
      <c r="O12" s="383"/>
      <c r="P12" s="95"/>
    </row>
    <row r="13" spans="1:16" x14ac:dyDescent="0.3">
      <c r="A13" s="29" t="s">
        <v>198</v>
      </c>
      <c r="B13" s="95"/>
      <c r="C13" s="143">
        <v>9000</v>
      </c>
      <c r="D13" s="54">
        <v>11000</v>
      </c>
      <c r="E13" s="54">
        <v>12000</v>
      </c>
      <c r="F13" s="54">
        <v>12000</v>
      </c>
      <c r="G13" s="150">
        <v>11000</v>
      </c>
      <c r="H13" s="95"/>
      <c r="I13" s="150">
        <v>12000</v>
      </c>
      <c r="J13" s="54"/>
      <c r="K13" s="54"/>
      <c r="L13" s="54"/>
      <c r="M13" s="144"/>
      <c r="N13" s="95"/>
      <c r="O13" s="383"/>
      <c r="P13" s="95"/>
    </row>
    <row r="14" spans="1:16" x14ac:dyDescent="0.3">
      <c r="A14" s="29" t="s">
        <v>200</v>
      </c>
      <c r="B14" s="95"/>
      <c r="C14" s="151">
        <v>0</v>
      </c>
      <c r="D14" s="152">
        <v>0</v>
      </c>
      <c r="E14" s="152">
        <v>0</v>
      </c>
      <c r="F14" s="152">
        <v>0</v>
      </c>
      <c r="G14" s="154">
        <v>0</v>
      </c>
      <c r="H14" s="54"/>
      <c r="I14" s="154">
        <v>1000</v>
      </c>
      <c r="J14" s="152"/>
      <c r="K14" s="152"/>
      <c r="L14" s="152"/>
      <c r="M14" s="153"/>
      <c r="N14" s="95"/>
      <c r="O14" s="383"/>
      <c r="P14" s="95"/>
    </row>
    <row r="15" spans="1:16" x14ac:dyDescent="0.3">
      <c r="A15" s="40" t="s">
        <v>173</v>
      </c>
      <c r="B15" s="95"/>
      <c r="C15" s="140">
        <v>9000</v>
      </c>
      <c r="D15" s="54">
        <v>11000</v>
      </c>
      <c r="E15" s="54">
        <v>12000</v>
      </c>
      <c r="F15" s="54">
        <v>12000</v>
      </c>
      <c r="G15" s="150">
        <v>11000</v>
      </c>
      <c r="H15" s="54"/>
      <c r="I15" s="150">
        <v>13000</v>
      </c>
      <c r="J15" s="54"/>
      <c r="K15" s="54"/>
      <c r="L15" s="54"/>
      <c r="M15" s="144"/>
      <c r="N15" s="95"/>
      <c r="O15" s="383"/>
      <c r="P15" s="95"/>
    </row>
    <row r="16" spans="1:16" x14ac:dyDescent="0.3">
      <c r="A16" s="23" t="s">
        <v>201</v>
      </c>
      <c r="B16" s="95"/>
      <c r="C16" s="46"/>
      <c r="D16" s="337"/>
      <c r="E16" s="337"/>
      <c r="F16" s="337"/>
      <c r="G16" s="19"/>
      <c r="H16" s="54"/>
      <c r="I16" s="19"/>
      <c r="J16" s="95"/>
      <c r="K16" s="95"/>
      <c r="L16" s="95"/>
      <c r="M16" s="39"/>
      <c r="N16" s="95"/>
      <c r="O16" s="383"/>
      <c r="P16" s="95"/>
    </row>
    <row r="17" spans="1:16" x14ac:dyDescent="0.3">
      <c r="A17" s="18" t="s">
        <v>198</v>
      </c>
      <c r="B17" s="95"/>
      <c r="C17" s="143">
        <v>25000</v>
      </c>
      <c r="D17" s="54">
        <v>30000</v>
      </c>
      <c r="E17" s="54">
        <v>38000</v>
      </c>
      <c r="F17" s="54">
        <v>32000</v>
      </c>
      <c r="G17" s="150">
        <v>31000</v>
      </c>
      <c r="H17" s="95"/>
      <c r="I17" s="150">
        <v>29000</v>
      </c>
      <c r="J17" s="54"/>
      <c r="K17" s="54"/>
      <c r="L17" s="54"/>
      <c r="M17" s="144"/>
      <c r="N17" s="95"/>
      <c r="O17" s="383"/>
      <c r="P17" s="95"/>
    </row>
    <row r="18" spans="1:16" x14ac:dyDescent="0.3">
      <c r="A18" s="18" t="s">
        <v>199</v>
      </c>
      <c r="B18" s="95"/>
      <c r="C18" s="143">
        <v>0</v>
      </c>
      <c r="D18" s="54">
        <v>0</v>
      </c>
      <c r="E18" s="54">
        <v>0</v>
      </c>
      <c r="F18" s="54">
        <v>10000</v>
      </c>
      <c r="G18" s="150">
        <v>3000</v>
      </c>
      <c r="H18" s="54"/>
      <c r="I18" s="150">
        <v>12000</v>
      </c>
      <c r="J18" s="54"/>
      <c r="K18" s="54"/>
      <c r="L18" s="54"/>
      <c r="M18" s="144"/>
      <c r="N18" s="95"/>
      <c r="O18" s="383"/>
      <c r="P18" s="95"/>
    </row>
    <row r="19" spans="1:16" x14ac:dyDescent="0.3">
      <c r="A19" s="18" t="s">
        <v>200</v>
      </c>
      <c r="B19" s="95"/>
      <c r="C19" s="151">
        <v>7000</v>
      </c>
      <c r="D19" s="152">
        <v>14000</v>
      </c>
      <c r="E19" s="152">
        <v>6000</v>
      </c>
      <c r="F19" s="152">
        <v>22000</v>
      </c>
      <c r="G19" s="154">
        <v>12000</v>
      </c>
      <c r="H19" s="54"/>
      <c r="I19" s="154">
        <v>7000</v>
      </c>
      <c r="J19" s="152"/>
      <c r="K19" s="152"/>
      <c r="L19" s="152"/>
      <c r="M19" s="153"/>
      <c r="N19" s="95"/>
      <c r="O19" s="383"/>
      <c r="P19" s="95"/>
    </row>
    <row r="20" spans="1:16" x14ac:dyDescent="0.3">
      <c r="A20" s="29" t="s">
        <v>202</v>
      </c>
      <c r="B20" s="95"/>
      <c r="C20" s="140">
        <v>32000</v>
      </c>
      <c r="D20" s="141">
        <v>44000</v>
      </c>
      <c r="E20" s="141">
        <v>44000</v>
      </c>
      <c r="F20" s="54">
        <v>64000</v>
      </c>
      <c r="G20" s="150">
        <v>46000</v>
      </c>
      <c r="H20" s="54"/>
      <c r="I20" s="150">
        <v>50000</v>
      </c>
      <c r="J20" s="141"/>
      <c r="K20" s="141"/>
      <c r="L20" s="54"/>
      <c r="M20" s="144"/>
      <c r="N20" s="95"/>
      <c r="O20" s="383"/>
      <c r="P20" s="95"/>
    </row>
    <row r="21" spans="1:16" x14ac:dyDescent="0.3">
      <c r="A21" s="19"/>
      <c r="B21" s="95"/>
      <c r="C21" s="46"/>
      <c r="D21" s="337"/>
      <c r="E21" s="337"/>
      <c r="F21" s="337"/>
      <c r="G21" s="19"/>
      <c r="H21" s="54"/>
      <c r="I21" s="19"/>
      <c r="J21" s="95"/>
      <c r="K21" s="95"/>
      <c r="L21" s="95"/>
      <c r="M21" s="39"/>
      <c r="N21" s="95"/>
      <c r="O21" s="383"/>
      <c r="P21" s="95"/>
    </row>
    <row r="22" spans="1:16" x14ac:dyDescent="0.3">
      <c r="A22" s="23" t="s">
        <v>175</v>
      </c>
      <c r="B22" s="95"/>
      <c r="C22" s="46"/>
      <c r="D22" s="337"/>
      <c r="E22" s="337"/>
      <c r="F22" s="337"/>
      <c r="G22" s="19"/>
      <c r="H22" s="95"/>
      <c r="I22" s="19"/>
      <c r="J22" s="95"/>
      <c r="K22" s="95"/>
      <c r="L22" s="95"/>
      <c r="M22" s="39"/>
      <c r="N22" s="95"/>
      <c r="O22" s="383"/>
      <c r="P22" s="95"/>
    </row>
    <row r="23" spans="1:16" x14ac:dyDescent="0.3">
      <c r="A23" s="18" t="s">
        <v>198</v>
      </c>
      <c r="B23" s="95"/>
      <c r="C23" s="143">
        <v>351000</v>
      </c>
      <c r="D23" s="54">
        <v>430000</v>
      </c>
      <c r="E23" s="54">
        <v>462000</v>
      </c>
      <c r="F23" s="54">
        <v>454000</v>
      </c>
      <c r="G23" s="150">
        <v>425000</v>
      </c>
      <c r="H23" s="95"/>
      <c r="I23" s="150">
        <v>438000</v>
      </c>
      <c r="J23" s="54"/>
      <c r="K23" s="54"/>
      <c r="L23" s="54"/>
      <c r="M23" s="144"/>
      <c r="N23" s="95"/>
      <c r="O23" s="383"/>
      <c r="P23" s="95"/>
    </row>
    <row r="24" spans="1:16" ht="19.8" x14ac:dyDescent="0.3">
      <c r="A24" s="18" t="s">
        <v>264</v>
      </c>
      <c r="B24" s="95"/>
      <c r="C24" s="151">
        <v>31000</v>
      </c>
      <c r="D24" s="54">
        <v>27000</v>
      </c>
      <c r="E24" s="54">
        <v>27000</v>
      </c>
      <c r="F24" s="54">
        <v>28000</v>
      </c>
      <c r="G24" s="150">
        <v>28000</v>
      </c>
      <c r="H24" s="54"/>
      <c r="I24" s="150">
        <v>23000</v>
      </c>
      <c r="J24" s="54"/>
      <c r="K24" s="54"/>
      <c r="L24" s="54"/>
      <c r="M24" s="144"/>
      <c r="N24" s="95"/>
      <c r="O24" s="383"/>
      <c r="P24" s="95"/>
    </row>
    <row r="25" spans="1:16" x14ac:dyDescent="0.3">
      <c r="A25" s="29" t="s">
        <v>176</v>
      </c>
      <c r="B25" s="95"/>
      <c r="C25" s="140">
        <v>382000</v>
      </c>
      <c r="D25" s="141">
        <v>457000</v>
      </c>
      <c r="E25" s="141">
        <v>489000</v>
      </c>
      <c r="F25" s="141">
        <v>482000</v>
      </c>
      <c r="G25" s="155">
        <v>453000</v>
      </c>
      <c r="H25" s="54"/>
      <c r="I25" s="155">
        <v>461000</v>
      </c>
      <c r="J25" s="141"/>
      <c r="K25" s="141"/>
      <c r="L25" s="141"/>
      <c r="M25" s="142"/>
      <c r="N25" s="95"/>
      <c r="O25" s="383"/>
      <c r="P25" s="95"/>
    </row>
    <row r="26" spans="1:16" ht="17.399999999999999" thickBot="1" x14ac:dyDescent="0.35">
      <c r="A26" s="40" t="s">
        <v>203</v>
      </c>
      <c r="B26" s="95"/>
      <c r="C26" s="140">
        <v>96000</v>
      </c>
      <c r="D26" s="141">
        <v>120000</v>
      </c>
      <c r="E26" s="141">
        <v>126000</v>
      </c>
      <c r="F26" s="141">
        <v>145000</v>
      </c>
      <c r="G26" s="155">
        <v>122000</v>
      </c>
      <c r="H26" s="54"/>
      <c r="I26" s="155">
        <v>126000</v>
      </c>
      <c r="J26" s="156"/>
      <c r="K26" s="156"/>
      <c r="L26" s="156"/>
      <c r="M26" s="157"/>
      <c r="N26" s="95"/>
      <c r="O26" s="383"/>
      <c r="P26" s="95"/>
    </row>
    <row r="27" spans="1:16" ht="17.399999999999999" thickTop="1" x14ac:dyDescent="0.3">
      <c r="A27" s="19"/>
      <c r="B27" s="95"/>
      <c r="C27" s="46"/>
      <c r="D27" s="359"/>
      <c r="E27" s="359"/>
      <c r="F27" s="359"/>
      <c r="G27" s="19"/>
      <c r="H27" s="95"/>
      <c r="I27" s="19"/>
      <c r="J27" s="95"/>
      <c r="K27" s="95"/>
      <c r="L27" s="95"/>
      <c r="M27" s="39"/>
      <c r="N27" s="95"/>
      <c r="O27" s="383"/>
      <c r="P27" s="95"/>
    </row>
    <row r="28" spans="1:16" ht="19.8" x14ac:dyDescent="0.3">
      <c r="A28" s="23" t="s">
        <v>265</v>
      </c>
      <c r="B28" s="95"/>
      <c r="C28" s="360"/>
      <c r="D28" s="361"/>
      <c r="E28" s="361"/>
      <c r="F28" s="361"/>
      <c r="G28" s="362"/>
      <c r="H28" s="95"/>
      <c r="I28" s="150"/>
      <c r="J28" s="95"/>
      <c r="K28" s="95"/>
      <c r="L28" s="95"/>
      <c r="M28" s="39"/>
      <c r="N28" s="95"/>
      <c r="O28" s="383"/>
      <c r="P28" s="95"/>
    </row>
    <row r="29" spans="1:16" x14ac:dyDescent="0.3">
      <c r="A29" s="18" t="s">
        <v>204</v>
      </c>
      <c r="B29" s="95"/>
      <c r="C29" s="143">
        <v>4322000</v>
      </c>
      <c r="D29" s="207">
        <v>5797000</v>
      </c>
      <c r="E29" s="207">
        <v>6620000</v>
      </c>
      <c r="F29" s="207">
        <v>6743000</v>
      </c>
      <c r="G29" s="150">
        <v>5874000</v>
      </c>
      <c r="H29" s="54"/>
      <c r="I29" s="150">
        <v>6147000</v>
      </c>
      <c r="J29" s="54"/>
      <c r="K29" s="54"/>
      <c r="L29" s="54"/>
      <c r="M29" s="144"/>
      <c r="N29" s="95"/>
      <c r="O29" s="383"/>
      <c r="P29" s="95"/>
    </row>
    <row r="30" spans="1:16" x14ac:dyDescent="0.3">
      <c r="A30" s="18" t="s">
        <v>205</v>
      </c>
      <c r="B30" s="95"/>
      <c r="C30" s="143">
        <v>1280000</v>
      </c>
      <c r="D30" s="207">
        <v>1303000</v>
      </c>
      <c r="E30" s="207">
        <v>1529000</v>
      </c>
      <c r="F30" s="207">
        <v>1316000</v>
      </c>
      <c r="G30" s="150">
        <v>1358000</v>
      </c>
      <c r="H30" s="54"/>
      <c r="I30" s="150">
        <v>1307000</v>
      </c>
      <c r="J30" s="54"/>
      <c r="K30" s="54"/>
      <c r="L30" s="54"/>
      <c r="M30" s="144"/>
      <c r="N30" s="95"/>
      <c r="O30" s="383"/>
      <c r="P30" s="95"/>
    </row>
    <row r="31" spans="1:16" x14ac:dyDescent="0.3">
      <c r="A31" s="42" t="s">
        <v>206</v>
      </c>
      <c r="B31" s="95"/>
      <c r="C31" s="151">
        <v>10208000</v>
      </c>
      <c r="D31" s="152">
        <v>11306000</v>
      </c>
      <c r="E31" s="152">
        <v>16766000</v>
      </c>
      <c r="F31" s="152">
        <v>15381000</v>
      </c>
      <c r="G31" s="154">
        <v>13430000</v>
      </c>
      <c r="H31" s="54"/>
      <c r="I31" s="154">
        <v>14546000</v>
      </c>
      <c r="J31" s="152"/>
      <c r="K31" s="152"/>
      <c r="L31" s="152"/>
      <c r="M31" s="153"/>
      <c r="N31" s="95"/>
      <c r="O31" s="383"/>
      <c r="P31" s="95"/>
    </row>
    <row r="32" spans="1:16" s="422" customFormat="1" x14ac:dyDescent="0.3">
      <c r="A32" s="449"/>
      <c r="B32" s="421"/>
      <c r="C32" s="207"/>
      <c r="D32" s="207"/>
      <c r="E32" s="207"/>
      <c r="F32" s="207"/>
      <c r="G32" s="207"/>
      <c r="H32" s="54"/>
      <c r="I32" s="207"/>
      <c r="J32" s="207"/>
      <c r="K32" s="207"/>
      <c r="L32" s="207"/>
      <c r="M32" s="207"/>
      <c r="N32" s="421"/>
      <c r="O32" s="421"/>
      <c r="P32" s="421"/>
    </row>
    <row r="33" spans="1:16" x14ac:dyDescent="0.3">
      <c r="A33" s="479" t="s">
        <v>266</v>
      </c>
      <c r="B33" s="481"/>
      <c r="C33" s="481"/>
      <c r="D33" s="481"/>
      <c r="E33" s="481"/>
      <c r="F33" s="481"/>
      <c r="G33" s="481"/>
      <c r="H33" s="481"/>
      <c r="I33" s="480"/>
      <c r="J33" s="480"/>
      <c r="K33" s="480"/>
      <c r="L33" s="481"/>
      <c r="M33" s="96"/>
      <c r="N33" s="96"/>
    </row>
    <row r="34" spans="1:16" x14ac:dyDescent="0.3">
      <c r="A34" s="479" t="s">
        <v>267</v>
      </c>
      <c r="B34" s="481"/>
      <c r="C34" s="481"/>
      <c r="D34" s="481"/>
      <c r="E34" s="481"/>
      <c r="F34" s="481"/>
      <c r="G34" s="481"/>
      <c r="H34" s="481"/>
      <c r="I34" s="480"/>
      <c r="J34" s="480"/>
      <c r="K34" s="480"/>
      <c r="L34" s="481"/>
      <c r="M34" s="96"/>
      <c r="N34" s="96"/>
    </row>
    <row r="35" spans="1:16" x14ac:dyDescent="0.3">
      <c r="A35" s="68"/>
      <c r="B35" s="99"/>
      <c r="C35" s="95"/>
      <c r="D35" s="95"/>
      <c r="E35" s="95"/>
      <c r="F35" s="95"/>
      <c r="G35" s="95"/>
      <c r="H35" s="95"/>
      <c r="I35" s="95"/>
      <c r="J35" s="95"/>
      <c r="K35" s="95"/>
      <c r="L35" s="95"/>
      <c r="M35" s="95"/>
      <c r="N35" s="95"/>
      <c r="O35" s="95"/>
      <c r="P35" s="95"/>
    </row>
    <row r="36" spans="1:16" x14ac:dyDescent="0.3">
      <c r="A36" s="68"/>
      <c r="B36" s="99"/>
      <c r="C36" s="95"/>
      <c r="D36" s="95"/>
      <c r="E36" s="95"/>
      <c r="F36" s="95"/>
      <c r="G36" s="95"/>
      <c r="H36" s="95"/>
      <c r="I36" s="95"/>
      <c r="J36" s="95"/>
      <c r="K36" s="95"/>
      <c r="L36" s="95"/>
      <c r="M36" s="95"/>
      <c r="N36" s="95"/>
      <c r="O36" s="95"/>
      <c r="P36" s="95"/>
    </row>
    <row r="37" spans="1:16" x14ac:dyDescent="0.3">
      <c r="A37" s="68"/>
      <c r="B37" s="99"/>
      <c r="C37" s="95"/>
      <c r="D37" s="95"/>
      <c r="E37" s="95"/>
      <c r="F37" s="95"/>
      <c r="G37" s="95"/>
      <c r="H37" s="95"/>
      <c r="I37" s="95"/>
      <c r="J37" s="95"/>
      <c r="K37" s="95"/>
      <c r="L37" s="95"/>
      <c r="M37" s="95"/>
      <c r="N37" s="95"/>
      <c r="O37" s="95"/>
      <c r="P37" s="95"/>
    </row>
  </sheetData>
  <mergeCells count="4">
    <mergeCell ref="A1:M1"/>
    <mergeCell ref="A2:M2"/>
    <mergeCell ref="A33:L33"/>
    <mergeCell ref="A34:L34"/>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60" zoomScaleNormal="60" workbookViewId="0">
      <selection activeCell="Y37" sqref="A1:XFD1048576"/>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3" width="15.109375" style="104" hidden="1" customWidth="1"/>
    <col min="14" max="16" width="9.77734375" style="104" customWidth="1"/>
    <col min="17" max="16384" width="21.44140625" style="104"/>
  </cols>
  <sheetData>
    <row r="1" spans="1:16" s="101" customFormat="1" ht="19.2" x14ac:dyDescent="0.35">
      <c r="A1" s="472" t="s">
        <v>20</v>
      </c>
      <c r="B1" s="474"/>
      <c r="C1" s="474"/>
      <c r="D1" s="474"/>
      <c r="E1" s="474"/>
      <c r="F1" s="473"/>
      <c r="G1" s="473"/>
      <c r="H1" s="473"/>
      <c r="I1" s="473"/>
      <c r="J1" s="473"/>
      <c r="K1" s="473"/>
      <c r="L1" s="474"/>
      <c r="M1" s="474"/>
      <c r="N1" s="97"/>
    </row>
    <row r="2" spans="1:16" s="101" customFormat="1" ht="19.2" x14ac:dyDescent="0.35">
      <c r="A2" s="472" t="s">
        <v>27</v>
      </c>
      <c r="B2" s="486"/>
      <c r="C2" s="473"/>
      <c r="D2" s="473"/>
      <c r="E2" s="473"/>
      <c r="F2" s="473"/>
      <c r="G2" s="473"/>
      <c r="H2" s="473"/>
      <c r="I2" s="473"/>
      <c r="J2" s="473"/>
      <c r="K2" s="473"/>
      <c r="L2" s="486"/>
      <c r="M2" s="486"/>
      <c r="N2" s="97"/>
    </row>
    <row r="3" spans="1:16" x14ac:dyDescent="0.3">
      <c r="A3" s="95"/>
      <c r="B3" s="95"/>
      <c r="C3" s="95"/>
      <c r="D3" s="95"/>
      <c r="E3" s="95"/>
      <c r="F3" s="95"/>
      <c r="G3" s="95"/>
      <c r="H3" s="95"/>
      <c r="I3" s="95"/>
      <c r="J3" s="95"/>
      <c r="K3" s="95"/>
      <c r="L3" s="95"/>
      <c r="M3" s="95"/>
      <c r="N3" s="95"/>
      <c r="O3" s="95"/>
      <c r="P3" s="95"/>
    </row>
    <row r="4" spans="1:16" x14ac:dyDescent="0.3">
      <c r="A4" s="16"/>
      <c r="B4" s="95"/>
      <c r="C4" s="11" t="s">
        <v>28</v>
      </c>
      <c r="D4" s="11" t="s">
        <v>29</v>
      </c>
      <c r="E4" s="11" t="s">
        <v>30</v>
      </c>
      <c r="F4" s="25" t="s">
        <v>31</v>
      </c>
      <c r="G4" s="11" t="s">
        <v>32</v>
      </c>
      <c r="H4" s="12"/>
      <c r="I4" s="11" t="s">
        <v>28</v>
      </c>
      <c r="J4" s="27" t="s">
        <v>29</v>
      </c>
      <c r="K4" s="11" t="s">
        <v>30</v>
      </c>
      <c r="L4" s="25" t="s">
        <v>31</v>
      </c>
      <c r="M4" s="11" t="s">
        <v>32</v>
      </c>
      <c r="N4" s="95"/>
      <c r="O4" s="95"/>
      <c r="P4" s="95"/>
    </row>
    <row r="5" spans="1:16" x14ac:dyDescent="0.3">
      <c r="A5" s="19"/>
      <c r="B5" s="95"/>
      <c r="C5" s="14" t="s">
        <v>36</v>
      </c>
      <c r="D5" s="14" t="s">
        <v>36</v>
      </c>
      <c r="E5" s="14" t="s">
        <v>36</v>
      </c>
      <c r="F5" s="69" t="s">
        <v>36</v>
      </c>
      <c r="G5" s="14" t="s">
        <v>36</v>
      </c>
      <c r="H5" s="15" t="s">
        <v>35</v>
      </c>
      <c r="I5" s="235">
        <v>2017</v>
      </c>
      <c r="J5" s="236">
        <v>2017</v>
      </c>
      <c r="K5" s="235">
        <v>2017</v>
      </c>
      <c r="L5" s="235">
        <v>2017</v>
      </c>
      <c r="M5" s="235">
        <v>2017</v>
      </c>
      <c r="N5" s="95"/>
      <c r="O5" s="95"/>
      <c r="P5" s="95"/>
    </row>
    <row r="6" spans="1:16" x14ac:dyDescent="0.3">
      <c r="A6" s="23" t="s">
        <v>207</v>
      </c>
      <c r="B6" s="95"/>
      <c r="C6" s="46"/>
      <c r="D6" s="70"/>
      <c r="E6" s="70"/>
      <c r="F6" s="227"/>
      <c r="G6" s="16"/>
      <c r="H6" s="95"/>
      <c r="I6" s="19"/>
      <c r="J6" s="70"/>
      <c r="K6" s="70"/>
      <c r="L6" s="95"/>
      <c r="M6" s="16"/>
      <c r="N6" s="95"/>
      <c r="O6" s="95"/>
      <c r="P6" s="95"/>
    </row>
    <row r="7" spans="1:16" x14ac:dyDescent="0.3">
      <c r="A7" s="18" t="s">
        <v>208</v>
      </c>
      <c r="B7" s="95"/>
      <c r="C7" s="46"/>
      <c r="D7" s="227"/>
      <c r="E7" s="227"/>
      <c r="F7" s="227"/>
      <c r="G7" s="19"/>
      <c r="H7" s="95"/>
      <c r="I7" s="19"/>
      <c r="J7" s="95"/>
      <c r="K7" s="95"/>
      <c r="L7" s="95"/>
      <c r="M7" s="19"/>
      <c r="N7" s="95"/>
      <c r="O7" s="95"/>
      <c r="P7" s="95"/>
    </row>
    <row r="8" spans="1:16" x14ac:dyDescent="0.3">
      <c r="A8" s="29" t="s">
        <v>167</v>
      </c>
      <c r="B8" s="95"/>
      <c r="C8" s="145"/>
      <c r="D8" s="131"/>
      <c r="E8" s="131"/>
      <c r="F8" s="53"/>
      <c r="G8" s="19"/>
      <c r="H8" s="53"/>
      <c r="I8" s="146"/>
      <c r="J8" s="131"/>
      <c r="K8" s="131"/>
      <c r="L8" s="53"/>
      <c r="M8" s="19"/>
      <c r="N8" s="95"/>
      <c r="O8" s="95"/>
      <c r="P8" s="95"/>
    </row>
    <row r="9" spans="1:16" x14ac:dyDescent="0.3">
      <c r="A9" s="40" t="s">
        <v>198</v>
      </c>
      <c r="B9" s="95"/>
      <c r="C9" s="191">
        <v>30.93</v>
      </c>
      <c r="D9" s="192">
        <v>41.46</v>
      </c>
      <c r="E9" s="192">
        <v>39.700000000000003</v>
      </c>
      <c r="F9" s="192">
        <v>41.6</v>
      </c>
      <c r="G9" s="193">
        <v>38.85</v>
      </c>
      <c r="H9" s="52"/>
      <c r="I9" s="193">
        <v>43.27</v>
      </c>
      <c r="J9" s="192"/>
      <c r="K9" s="192"/>
      <c r="L9" s="192"/>
      <c r="M9" s="193"/>
      <c r="N9" s="95"/>
      <c r="O9" s="95"/>
      <c r="P9" s="95"/>
    </row>
    <row r="10" spans="1:16" x14ac:dyDescent="0.3">
      <c r="A10" s="40" t="s">
        <v>199</v>
      </c>
      <c r="B10" s="95"/>
      <c r="C10" s="148">
        <v>0</v>
      </c>
      <c r="D10" s="53">
        <v>0</v>
      </c>
      <c r="E10" s="53">
        <v>0</v>
      </c>
      <c r="F10" s="53">
        <v>57.69</v>
      </c>
      <c r="G10" s="149">
        <v>57.69</v>
      </c>
      <c r="H10" s="53"/>
      <c r="I10" s="149">
        <v>58.36</v>
      </c>
      <c r="J10" s="53"/>
      <c r="K10" s="53"/>
      <c r="L10" s="53"/>
      <c r="M10" s="149"/>
      <c r="N10" s="95"/>
      <c r="O10" s="95"/>
      <c r="P10" s="95"/>
    </row>
    <row r="11" spans="1:16" x14ac:dyDescent="0.3">
      <c r="A11" s="40" t="s">
        <v>200</v>
      </c>
      <c r="B11" s="95"/>
      <c r="C11" s="194">
        <v>30.72</v>
      </c>
      <c r="D11" s="195">
        <v>43.25</v>
      </c>
      <c r="E11" s="195">
        <v>49.82</v>
      </c>
      <c r="F11" s="195">
        <v>45.18</v>
      </c>
      <c r="G11" s="196">
        <v>43.21</v>
      </c>
      <c r="H11" s="53"/>
      <c r="I11" s="196">
        <v>56.51</v>
      </c>
      <c r="J11" s="195"/>
      <c r="K11" s="195"/>
      <c r="L11" s="195"/>
      <c r="M11" s="196"/>
      <c r="N11" s="95"/>
      <c r="O11" s="95"/>
      <c r="P11" s="95"/>
    </row>
    <row r="12" spans="1:16" x14ac:dyDescent="0.3">
      <c r="A12" s="57" t="s">
        <v>209</v>
      </c>
      <c r="B12" s="95"/>
      <c r="C12" s="194">
        <v>30.95</v>
      </c>
      <c r="D12" s="195">
        <v>42.21</v>
      </c>
      <c r="E12" s="195">
        <v>41.45</v>
      </c>
      <c r="F12" s="195">
        <v>46.14</v>
      </c>
      <c r="G12" s="196">
        <v>41.7</v>
      </c>
      <c r="H12" s="53"/>
      <c r="I12" s="196">
        <v>50.41</v>
      </c>
      <c r="J12" s="195"/>
      <c r="K12" s="195"/>
      <c r="L12" s="195"/>
      <c r="M12" s="196"/>
      <c r="N12" s="95"/>
      <c r="O12" s="95"/>
      <c r="P12" s="95"/>
    </row>
    <row r="13" spans="1:16" x14ac:dyDescent="0.3">
      <c r="A13" s="29" t="s">
        <v>172</v>
      </c>
      <c r="B13" s="95"/>
      <c r="C13" s="148"/>
      <c r="D13" s="53"/>
      <c r="E13" s="53"/>
      <c r="F13" s="53"/>
      <c r="G13" s="149"/>
      <c r="H13" s="53"/>
      <c r="I13" s="149"/>
      <c r="J13" s="53"/>
      <c r="K13" s="53"/>
      <c r="L13" s="53"/>
      <c r="M13" s="149"/>
      <c r="N13" s="95"/>
      <c r="O13" s="95"/>
      <c r="P13" s="95"/>
    </row>
    <row r="14" spans="1:16" x14ac:dyDescent="0.3">
      <c r="A14" s="40" t="s">
        <v>198</v>
      </c>
      <c r="B14" s="95"/>
      <c r="C14" s="191">
        <v>1</v>
      </c>
      <c r="D14" s="192">
        <v>1</v>
      </c>
      <c r="E14" s="192">
        <v>1</v>
      </c>
      <c r="F14" s="192">
        <v>1</v>
      </c>
      <c r="G14" s="193">
        <v>1</v>
      </c>
      <c r="H14" s="52"/>
      <c r="I14" s="193">
        <v>1</v>
      </c>
      <c r="J14" s="192"/>
      <c r="K14" s="192"/>
      <c r="L14" s="192"/>
      <c r="M14" s="193"/>
      <c r="N14" s="95"/>
      <c r="O14" s="95"/>
      <c r="P14" s="95"/>
    </row>
    <row r="15" spans="1:16" x14ac:dyDescent="0.3">
      <c r="A15" s="40" t="s">
        <v>200</v>
      </c>
      <c r="B15" s="95"/>
      <c r="C15" s="194">
        <v>23.56</v>
      </c>
      <c r="D15" s="195">
        <v>25.99</v>
      </c>
      <c r="E15" s="195">
        <v>26.36</v>
      </c>
      <c r="F15" s="195">
        <v>32.58</v>
      </c>
      <c r="G15" s="196">
        <v>26.41</v>
      </c>
      <c r="H15" s="53"/>
      <c r="I15" s="196">
        <v>38.99</v>
      </c>
      <c r="J15" s="195"/>
      <c r="K15" s="195"/>
      <c r="L15" s="195"/>
      <c r="M15" s="196"/>
      <c r="N15" s="95"/>
      <c r="O15" s="95"/>
      <c r="P15" s="95"/>
    </row>
    <row r="16" spans="1:16" x14ac:dyDescent="0.3">
      <c r="A16" s="57" t="s">
        <v>210</v>
      </c>
      <c r="B16" s="95"/>
      <c r="C16" s="194">
        <v>2.2000000000000002</v>
      </c>
      <c r="D16" s="195">
        <v>2.65</v>
      </c>
      <c r="E16" s="195">
        <v>1.93</v>
      </c>
      <c r="F16" s="195">
        <v>1.72</v>
      </c>
      <c r="G16" s="196">
        <v>2.11</v>
      </c>
      <c r="H16" s="53"/>
      <c r="I16" s="196">
        <v>3.86</v>
      </c>
      <c r="J16" s="195"/>
      <c r="K16" s="195"/>
      <c r="L16" s="195"/>
      <c r="M16" s="196"/>
      <c r="N16" s="95"/>
      <c r="O16" s="95"/>
      <c r="P16" s="95"/>
    </row>
    <row r="17" spans="1:16" x14ac:dyDescent="0.3">
      <c r="A17" s="18" t="s">
        <v>174</v>
      </c>
      <c r="B17" s="95"/>
      <c r="C17" s="194"/>
      <c r="D17" s="195"/>
      <c r="E17" s="195"/>
      <c r="F17" s="195"/>
      <c r="G17" s="196"/>
      <c r="H17" s="53"/>
      <c r="I17" s="196"/>
      <c r="J17" s="195"/>
      <c r="K17" s="195"/>
      <c r="L17" s="195"/>
      <c r="M17" s="196"/>
      <c r="N17" s="95"/>
      <c r="O17" s="95"/>
      <c r="P17" s="95"/>
    </row>
    <row r="18" spans="1:16" x14ac:dyDescent="0.3">
      <c r="A18" s="29" t="s">
        <v>198</v>
      </c>
      <c r="B18" s="95"/>
      <c r="C18" s="191">
        <v>20.43</v>
      </c>
      <c r="D18" s="192">
        <v>27.28</v>
      </c>
      <c r="E18" s="192">
        <v>27.44</v>
      </c>
      <c r="F18" s="192">
        <v>26.6</v>
      </c>
      <c r="G18" s="193">
        <v>25.78</v>
      </c>
      <c r="H18" s="52"/>
      <c r="I18" s="193">
        <v>26.52</v>
      </c>
      <c r="J18" s="192"/>
      <c r="K18" s="192"/>
      <c r="L18" s="192"/>
      <c r="M18" s="193"/>
      <c r="N18" s="95"/>
      <c r="O18" s="95"/>
      <c r="P18" s="95"/>
    </row>
    <row r="19" spans="1:16" x14ac:dyDescent="0.3">
      <c r="A19" s="29" t="s">
        <v>199</v>
      </c>
      <c r="B19" s="95"/>
      <c r="C19" s="148">
        <v>0</v>
      </c>
      <c r="D19" s="53">
        <v>0</v>
      </c>
      <c r="E19" s="53">
        <v>0</v>
      </c>
      <c r="F19" s="53">
        <v>57.69</v>
      </c>
      <c r="G19" s="149">
        <v>57.69</v>
      </c>
      <c r="H19" s="53"/>
      <c r="I19" s="149">
        <v>58.36</v>
      </c>
      <c r="J19" s="53"/>
      <c r="K19" s="53"/>
      <c r="L19" s="53"/>
      <c r="M19" s="149"/>
      <c r="N19" s="95"/>
      <c r="O19" s="95"/>
      <c r="P19" s="95"/>
    </row>
    <row r="20" spans="1:16" x14ac:dyDescent="0.3">
      <c r="A20" s="29" t="s">
        <v>200</v>
      </c>
      <c r="B20" s="95"/>
      <c r="C20" s="148">
        <v>30.2</v>
      </c>
      <c r="D20" s="53">
        <v>42.32</v>
      </c>
      <c r="E20" s="53">
        <v>48.01</v>
      </c>
      <c r="F20" s="53">
        <v>45.02</v>
      </c>
      <c r="G20" s="149">
        <v>42.52</v>
      </c>
      <c r="H20" s="53"/>
      <c r="I20" s="149">
        <v>53.98</v>
      </c>
      <c r="J20" s="53"/>
      <c r="K20" s="53"/>
      <c r="L20" s="53"/>
      <c r="M20" s="149"/>
      <c r="N20" s="95"/>
      <c r="O20" s="95"/>
      <c r="P20" s="95"/>
    </row>
    <row r="21" spans="1:16" x14ac:dyDescent="0.3">
      <c r="A21" s="40" t="s">
        <v>211</v>
      </c>
      <c r="B21" s="95"/>
      <c r="C21" s="148">
        <v>22.66</v>
      </c>
      <c r="D21" s="53">
        <v>32.11</v>
      </c>
      <c r="E21" s="53">
        <v>30.4</v>
      </c>
      <c r="F21" s="53">
        <v>37.85</v>
      </c>
      <c r="G21" s="149">
        <v>32.1</v>
      </c>
      <c r="H21" s="53"/>
      <c r="I21" s="149">
        <v>38.64</v>
      </c>
      <c r="J21" s="53"/>
      <c r="K21" s="53"/>
      <c r="L21" s="53"/>
      <c r="M21" s="149"/>
      <c r="N21" s="95"/>
      <c r="O21" s="95"/>
      <c r="P21" s="95"/>
    </row>
    <row r="22" spans="1:16" x14ac:dyDescent="0.3">
      <c r="A22" s="24"/>
      <c r="B22" s="95"/>
      <c r="C22" s="148"/>
      <c r="D22" s="53"/>
      <c r="E22" s="53"/>
      <c r="F22" s="53"/>
      <c r="G22" s="149"/>
      <c r="H22" s="53"/>
      <c r="I22" s="149"/>
      <c r="J22" s="53"/>
      <c r="K22" s="53"/>
      <c r="L22" s="53"/>
      <c r="M22" s="149"/>
      <c r="N22" s="95"/>
      <c r="O22" s="95"/>
      <c r="P22" s="95"/>
    </row>
    <row r="23" spans="1:16" x14ac:dyDescent="0.3">
      <c r="A23" s="18" t="s">
        <v>212</v>
      </c>
      <c r="B23" s="95"/>
      <c r="C23" s="194"/>
      <c r="D23" s="195"/>
      <c r="E23" s="195"/>
      <c r="F23" s="195"/>
      <c r="G23" s="196"/>
      <c r="H23" s="53"/>
      <c r="I23" s="196"/>
      <c r="J23" s="195"/>
      <c r="K23" s="195"/>
      <c r="L23" s="195"/>
      <c r="M23" s="196"/>
      <c r="N23" s="95"/>
      <c r="O23" s="95"/>
      <c r="P23" s="95"/>
    </row>
    <row r="24" spans="1:16" x14ac:dyDescent="0.3">
      <c r="A24" s="29" t="s">
        <v>198</v>
      </c>
      <c r="B24" s="95"/>
      <c r="C24" s="191">
        <v>0.24</v>
      </c>
      <c r="D24" s="192">
        <v>0.24</v>
      </c>
      <c r="E24" s="192">
        <v>0.24</v>
      </c>
      <c r="F24" s="192">
        <v>0.24</v>
      </c>
      <c r="G24" s="193">
        <v>0.24</v>
      </c>
      <c r="H24" s="52"/>
      <c r="I24" s="193">
        <v>0.24</v>
      </c>
      <c r="J24" s="192"/>
      <c r="K24" s="192"/>
      <c r="L24" s="192"/>
      <c r="M24" s="193"/>
      <c r="N24" s="95"/>
      <c r="O24" s="95"/>
      <c r="P24" s="95"/>
    </row>
    <row r="25" spans="1:16" x14ac:dyDescent="0.3">
      <c r="A25" s="29" t="s">
        <v>200</v>
      </c>
      <c r="B25" s="95"/>
      <c r="C25" s="194">
        <v>4.6100000000000003</v>
      </c>
      <c r="D25" s="195">
        <v>5.0599999999999996</v>
      </c>
      <c r="E25" s="195">
        <v>4.1900000000000004</v>
      </c>
      <c r="F25" s="195">
        <v>5.39</v>
      </c>
      <c r="G25" s="196">
        <v>4.8</v>
      </c>
      <c r="H25" s="53"/>
      <c r="I25" s="196">
        <v>6.33</v>
      </c>
      <c r="J25" s="195"/>
      <c r="K25" s="195"/>
      <c r="L25" s="195"/>
      <c r="M25" s="196"/>
      <c r="N25" s="95"/>
      <c r="O25" s="95"/>
      <c r="P25" s="95"/>
    </row>
    <row r="26" spans="1:16" x14ac:dyDescent="0.3">
      <c r="A26" s="57" t="s">
        <v>213</v>
      </c>
      <c r="B26" s="95"/>
      <c r="C26" s="194">
        <v>0.6</v>
      </c>
      <c r="D26" s="195">
        <v>0.53</v>
      </c>
      <c r="E26" s="195">
        <v>0.46</v>
      </c>
      <c r="F26" s="195">
        <v>0.53</v>
      </c>
      <c r="G26" s="196">
        <v>0.52</v>
      </c>
      <c r="H26" s="53"/>
      <c r="I26" s="196">
        <v>0.55000000000000004</v>
      </c>
      <c r="J26" s="195"/>
      <c r="K26" s="195"/>
      <c r="L26" s="195"/>
      <c r="M26" s="196"/>
      <c r="N26" s="95"/>
      <c r="O26" s="95"/>
      <c r="P26" s="95"/>
    </row>
    <row r="27" spans="1:16" x14ac:dyDescent="0.3">
      <c r="A27" s="24"/>
      <c r="B27" s="95"/>
      <c r="C27" s="148"/>
      <c r="D27" s="53"/>
      <c r="E27" s="53"/>
      <c r="F27" s="53"/>
      <c r="G27" s="149"/>
      <c r="H27" s="53"/>
      <c r="I27" s="149"/>
      <c r="J27" s="53"/>
      <c r="K27" s="53"/>
      <c r="L27" s="53"/>
      <c r="M27" s="149"/>
      <c r="N27" s="95"/>
      <c r="O27" s="95"/>
      <c r="P27" s="95"/>
    </row>
    <row r="28" spans="1:16" x14ac:dyDescent="0.3">
      <c r="A28" s="18" t="s">
        <v>214</v>
      </c>
      <c r="B28" s="95"/>
      <c r="C28" s="204">
        <v>10</v>
      </c>
      <c r="D28" s="205">
        <v>13.74</v>
      </c>
      <c r="E28" s="205">
        <v>12.48</v>
      </c>
      <c r="F28" s="205">
        <v>18.760000000000002</v>
      </c>
      <c r="G28" s="206">
        <v>14.19</v>
      </c>
      <c r="H28" s="52"/>
      <c r="I28" s="206">
        <v>17.149999999999999</v>
      </c>
      <c r="J28" s="205"/>
      <c r="K28" s="205"/>
      <c r="L28" s="205"/>
      <c r="M28" s="206"/>
      <c r="N28" s="95"/>
      <c r="O28" s="95"/>
      <c r="P28" s="95"/>
    </row>
    <row r="29" spans="1:16" x14ac:dyDescent="0.3">
      <c r="A29" s="24"/>
      <c r="B29" s="95"/>
      <c r="C29" s="194"/>
      <c r="D29" s="195"/>
      <c r="E29" s="195"/>
      <c r="F29" s="195"/>
      <c r="G29" s="149"/>
      <c r="H29" s="53"/>
      <c r="I29" s="196"/>
      <c r="J29" s="195"/>
      <c r="K29" s="195"/>
      <c r="L29" s="195"/>
      <c r="M29" s="149"/>
      <c r="N29" s="95"/>
      <c r="O29" s="95"/>
      <c r="P29" s="95"/>
    </row>
    <row r="30" spans="1:16" x14ac:dyDescent="0.3">
      <c r="A30" s="18" t="s">
        <v>186</v>
      </c>
      <c r="B30" s="95"/>
      <c r="C30" s="194"/>
      <c r="D30" s="195"/>
      <c r="E30" s="195"/>
      <c r="F30" s="195"/>
      <c r="G30" s="149"/>
      <c r="H30" s="53"/>
      <c r="I30" s="196"/>
      <c r="J30" s="195"/>
      <c r="K30" s="195"/>
      <c r="L30" s="195"/>
      <c r="M30" s="149"/>
      <c r="N30" s="95"/>
      <c r="O30" s="95"/>
      <c r="P30" s="95"/>
    </row>
    <row r="31" spans="1:16" x14ac:dyDescent="0.3">
      <c r="A31" s="51" t="s">
        <v>215</v>
      </c>
      <c r="B31" s="95"/>
      <c r="C31" s="204">
        <v>33.700000000000003</v>
      </c>
      <c r="D31" s="205">
        <v>45.52</v>
      </c>
      <c r="E31" s="205">
        <v>45.79</v>
      </c>
      <c r="F31" s="205">
        <v>49.19</v>
      </c>
      <c r="G31" s="206">
        <v>43.55</v>
      </c>
      <c r="H31" s="52"/>
      <c r="I31" s="206">
        <v>53.68</v>
      </c>
      <c r="J31" s="205"/>
      <c r="K31" s="205"/>
      <c r="L31" s="205"/>
      <c r="M31" s="206"/>
      <c r="N31" s="95"/>
      <c r="O31" s="95"/>
      <c r="P31" s="95"/>
    </row>
    <row r="32" spans="1:16" x14ac:dyDescent="0.3">
      <c r="A32" s="480"/>
      <c r="B32" s="481"/>
      <c r="C32" s="481"/>
      <c r="D32" s="481"/>
      <c r="E32" s="481"/>
      <c r="F32" s="480"/>
      <c r="G32" s="480"/>
      <c r="H32" s="480"/>
      <c r="I32" s="480"/>
      <c r="J32" s="480"/>
      <c r="K32" s="480"/>
      <c r="L32" s="481"/>
      <c r="M32" s="481"/>
      <c r="N32" s="96"/>
    </row>
  </sheetData>
  <mergeCells count="3">
    <mergeCell ref="A1:M1"/>
    <mergeCell ref="A2:M2"/>
    <mergeCell ref="A32:M32"/>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60" zoomScaleNormal="60" workbookViewId="0">
      <selection activeCell="Y37" sqref="A1:XFD1048576"/>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3" width="15.109375" style="104" hidden="1" customWidth="1"/>
    <col min="14" max="17" width="9.77734375" style="104" customWidth="1"/>
    <col min="18" max="16384" width="21.44140625" style="104"/>
  </cols>
  <sheetData>
    <row r="1" spans="1:17" s="264" customFormat="1" x14ac:dyDescent="0.3">
      <c r="A1" s="487" t="s">
        <v>306</v>
      </c>
      <c r="B1" s="488"/>
      <c r="C1" s="488"/>
      <c r="D1" s="488"/>
      <c r="E1" s="488"/>
      <c r="F1" s="489"/>
      <c r="G1" s="489"/>
      <c r="H1" s="489"/>
      <c r="I1" s="489"/>
      <c r="J1" s="489"/>
      <c r="K1" s="489"/>
      <c r="L1" s="488"/>
      <c r="M1" s="488"/>
      <c r="N1" s="327"/>
      <c r="Q1" s="68"/>
    </row>
    <row r="2" spans="1:17" s="264" customFormat="1" x14ac:dyDescent="0.3">
      <c r="A2" s="487" t="s">
        <v>27</v>
      </c>
      <c r="B2" s="488"/>
      <c r="C2" s="488"/>
      <c r="D2" s="488"/>
      <c r="E2" s="488"/>
      <c r="F2" s="489"/>
      <c r="G2" s="489"/>
      <c r="H2" s="489"/>
      <c r="I2" s="489"/>
      <c r="J2" s="489"/>
      <c r="K2" s="489"/>
      <c r="L2" s="488"/>
      <c r="M2" s="488"/>
      <c r="N2" s="327"/>
      <c r="Q2" s="68"/>
    </row>
    <row r="3" spans="1:17" ht="32.25" customHeight="1" x14ac:dyDescent="0.3">
      <c r="A3" s="476"/>
      <c r="B3" s="490"/>
      <c r="C3" s="490"/>
      <c r="D3" s="490"/>
      <c r="E3" s="490"/>
      <c r="F3" s="491"/>
      <c r="G3" s="491"/>
      <c r="H3" s="491"/>
      <c r="I3" s="491"/>
      <c r="J3" s="491"/>
      <c r="K3" s="491"/>
      <c r="L3" s="490"/>
      <c r="M3" s="490"/>
      <c r="N3" s="95"/>
      <c r="O3" s="95"/>
      <c r="P3" s="95"/>
      <c r="Q3" s="95"/>
    </row>
    <row r="4" spans="1:17" x14ac:dyDescent="0.3">
      <c r="A4" s="258"/>
      <c r="B4" s="258"/>
      <c r="C4" s="258"/>
      <c r="D4" s="258"/>
      <c r="E4" s="258"/>
      <c r="F4" s="258"/>
      <c r="G4" s="258"/>
      <c r="H4" s="258"/>
      <c r="I4" s="258"/>
      <c r="J4" s="258"/>
      <c r="K4" s="258"/>
      <c r="L4" s="258"/>
      <c r="M4" s="258"/>
    </row>
    <row r="5" spans="1:17" x14ac:dyDescent="0.3">
      <c r="A5" s="272"/>
      <c r="C5" s="11" t="s">
        <v>28</v>
      </c>
      <c r="D5" s="11" t="s">
        <v>29</v>
      </c>
      <c r="E5" s="11" t="s">
        <v>30</v>
      </c>
      <c r="F5" s="11" t="s">
        <v>31</v>
      </c>
      <c r="G5" s="11" t="s">
        <v>32</v>
      </c>
      <c r="H5" s="12"/>
      <c r="I5" s="11" t="s">
        <v>28</v>
      </c>
      <c r="J5" s="258"/>
      <c r="K5" s="258"/>
      <c r="L5" s="258"/>
      <c r="M5" s="258"/>
    </row>
    <row r="6" spans="1:17" x14ac:dyDescent="0.3">
      <c r="A6" s="13" t="s">
        <v>33</v>
      </c>
      <c r="C6" s="50" t="s">
        <v>36</v>
      </c>
      <c r="D6" s="50" t="s">
        <v>36</v>
      </c>
      <c r="E6" s="50" t="s">
        <v>36</v>
      </c>
      <c r="F6" s="50" t="s">
        <v>36</v>
      </c>
      <c r="G6" s="50" t="s">
        <v>36</v>
      </c>
      <c r="H6" s="15" t="s">
        <v>35</v>
      </c>
      <c r="I6" s="231" t="s">
        <v>290</v>
      </c>
      <c r="J6" s="258"/>
      <c r="K6" s="258"/>
      <c r="L6" s="258"/>
      <c r="M6" s="258"/>
    </row>
    <row r="7" spans="1:17" ht="19.8" x14ac:dyDescent="0.3">
      <c r="A7" s="17" t="s">
        <v>343</v>
      </c>
      <c r="C7" s="208">
        <v>160000000</v>
      </c>
      <c r="D7" s="208">
        <v>199000000</v>
      </c>
      <c r="E7" s="208">
        <v>239000000</v>
      </c>
      <c r="F7" s="208">
        <v>264000000</v>
      </c>
      <c r="G7" s="208">
        <f>SUM(C7:F7)</f>
        <v>862000000</v>
      </c>
      <c r="H7" s="258"/>
      <c r="I7" s="208">
        <v>258000000</v>
      </c>
      <c r="J7" s="258"/>
      <c r="K7" s="258"/>
      <c r="L7" s="258"/>
      <c r="M7" s="258"/>
    </row>
    <row r="8" spans="1:17" s="250" customFormat="1" x14ac:dyDescent="0.3">
      <c r="A8" s="17"/>
      <c r="C8" s="284"/>
      <c r="D8" s="284"/>
      <c r="E8" s="284"/>
      <c r="F8" s="284"/>
      <c r="G8" s="284"/>
      <c r="H8" s="258"/>
      <c r="I8" s="284"/>
      <c r="J8" s="258"/>
      <c r="K8" s="258"/>
      <c r="L8" s="258"/>
      <c r="M8" s="258"/>
    </row>
    <row r="9" spans="1:17" ht="19.8" x14ac:dyDescent="0.3">
      <c r="A9" s="17" t="s">
        <v>346</v>
      </c>
      <c r="C9" s="284"/>
      <c r="D9" s="284"/>
      <c r="E9" s="284"/>
      <c r="F9" s="284"/>
      <c r="G9" s="284"/>
      <c r="H9" s="258"/>
      <c r="I9" s="284"/>
      <c r="J9" s="258"/>
      <c r="K9" s="258"/>
      <c r="L9" s="258"/>
      <c r="M9" s="258"/>
    </row>
    <row r="10" spans="1:17" x14ac:dyDescent="0.3">
      <c r="A10" s="23" t="s">
        <v>71</v>
      </c>
      <c r="C10" s="85">
        <v>141000000</v>
      </c>
      <c r="D10" s="85">
        <v>165000000</v>
      </c>
      <c r="E10" s="85">
        <v>135000000</v>
      </c>
      <c r="F10" s="85">
        <v>160000000</v>
      </c>
      <c r="G10" s="85">
        <f t="shared" ref="G10:G19" si="0">SUM(C10:F10)</f>
        <v>601000000</v>
      </c>
      <c r="H10" s="258"/>
      <c r="I10" s="85">
        <v>151000000</v>
      </c>
      <c r="J10" s="258"/>
      <c r="K10" s="258"/>
      <c r="L10" s="258"/>
      <c r="M10" s="258"/>
    </row>
    <row r="11" spans="1:17" x14ac:dyDescent="0.3">
      <c r="A11" s="23" t="s">
        <v>72</v>
      </c>
      <c r="C11" s="85">
        <v>12000000</v>
      </c>
      <c r="D11" s="85">
        <v>13000000</v>
      </c>
      <c r="E11" s="85">
        <v>0</v>
      </c>
      <c r="F11" s="85">
        <v>12000000</v>
      </c>
      <c r="G11" s="85">
        <f t="shared" si="0"/>
        <v>37000000</v>
      </c>
      <c r="H11" s="258"/>
      <c r="I11" s="85">
        <v>0</v>
      </c>
      <c r="J11" s="258"/>
      <c r="K11" s="258"/>
      <c r="L11" s="258"/>
      <c r="M11" s="258"/>
    </row>
    <row r="12" spans="1:17" x14ac:dyDescent="0.3">
      <c r="A12" s="23" t="s">
        <v>73</v>
      </c>
      <c r="C12" s="186">
        <v>6000000</v>
      </c>
      <c r="D12" s="186">
        <v>7000000</v>
      </c>
      <c r="E12" s="186">
        <v>7000000</v>
      </c>
      <c r="F12" s="186">
        <v>6000000</v>
      </c>
      <c r="G12" s="186">
        <f t="shared" si="0"/>
        <v>26000000</v>
      </c>
      <c r="H12" s="258"/>
      <c r="I12" s="186">
        <v>7000000</v>
      </c>
      <c r="J12" s="258"/>
      <c r="K12" s="258"/>
      <c r="L12" s="258"/>
      <c r="M12" s="258"/>
    </row>
    <row r="13" spans="1:17" x14ac:dyDescent="0.3">
      <c r="A13" s="23" t="s">
        <v>74</v>
      </c>
      <c r="C13" s="85">
        <v>0</v>
      </c>
      <c r="D13" s="85">
        <v>7000000</v>
      </c>
      <c r="E13" s="85">
        <v>0</v>
      </c>
      <c r="F13" s="85">
        <v>0</v>
      </c>
      <c r="G13" s="85">
        <f t="shared" si="0"/>
        <v>7000000</v>
      </c>
      <c r="H13" s="258"/>
      <c r="I13" s="85">
        <v>0</v>
      </c>
      <c r="J13" s="258"/>
      <c r="K13" s="258"/>
      <c r="L13" s="258"/>
      <c r="M13" s="258"/>
    </row>
    <row r="14" spans="1:17" x14ac:dyDescent="0.3">
      <c r="A14" s="23" t="s">
        <v>75</v>
      </c>
      <c r="C14" s="85">
        <v>60000000</v>
      </c>
      <c r="D14" s="85">
        <v>49000000</v>
      </c>
      <c r="E14" s="85">
        <v>71000000</v>
      </c>
      <c r="F14" s="85">
        <v>58000000</v>
      </c>
      <c r="G14" s="85">
        <f t="shared" si="0"/>
        <v>238000000</v>
      </c>
      <c r="H14" s="258"/>
      <c r="I14" s="85">
        <v>39000000</v>
      </c>
      <c r="J14" s="258"/>
      <c r="K14" s="258"/>
      <c r="L14" s="258"/>
      <c r="M14" s="258"/>
    </row>
    <row r="15" spans="1:17" s="384" customFormat="1" x14ac:dyDescent="0.3">
      <c r="A15" s="23" t="s">
        <v>76</v>
      </c>
      <c r="C15" s="85">
        <v>0</v>
      </c>
      <c r="D15" s="85">
        <v>0</v>
      </c>
      <c r="E15" s="85">
        <v>0</v>
      </c>
      <c r="F15" s="85">
        <v>0</v>
      </c>
      <c r="G15" s="85">
        <v>0</v>
      </c>
      <c r="H15" s="385"/>
      <c r="I15" s="85">
        <v>6636000000</v>
      </c>
      <c r="J15" s="385"/>
      <c r="K15" s="385"/>
      <c r="L15" s="385"/>
      <c r="M15" s="385"/>
    </row>
    <row r="16" spans="1:17" x14ac:dyDescent="0.3">
      <c r="A16" s="23" t="s">
        <v>77</v>
      </c>
      <c r="C16" s="85">
        <v>4000000</v>
      </c>
      <c r="D16" s="85">
        <v>5000000</v>
      </c>
      <c r="E16" s="85">
        <v>4000000</v>
      </c>
      <c r="F16" s="85">
        <v>5000000</v>
      </c>
      <c r="G16" s="85">
        <f t="shared" si="0"/>
        <v>18000000</v>
      </c>
      <c r="H16" s="258"/>
      <c r="I16" s="85">
        <v>5000000</v>
      </c>
      <c r="J16" s="258"/>
      <c r="K16" s="258"/>
      <c r="L16" s="258"/>
      <c r="M16" s="258"/>
    </row>
    <row r="17" spans="1:17" x14ac:dyDescent="0.3">
      <c r="A17" s="23" t="s">
        <v>48</v>
      </c>
      <c r="C17" s="186">
        <v>1000000</v>
      </c>
      <c r="D17" s="186">
        <v>0</v>
      </c>
      <c r="E17" s="186">
        <v>1000000</v>
      </c>
      <c r="F17" s="186">
        <v>0</v>
      </c>
      <c r="G17" s="186">
        <f t="shared" si="0"/>
        <v>2000000</v>
      </c>
      <c r="H17" s="258"/>
      <c r="I17" s="186">
        <v>1000000</v>
      </c>
      <c r="J17" s="258"/>
      <c r="K17" s="258"/>
      <c r="L17" s="258"/>
      <c r="M17" s="258"/>
    </row>
    <row r="18" spans="1:17" s="338" customFormat="1" x14ac:dyDescent="0.3">
      <c r="A18" s="23" t="s">
        <v>308</v>
      </c>
      <c r="C18" s="85">
        <v>6000000</v>
      </c>
      <c r="D18" s="85">
        <v>-3000000</v>
      </c>
      <c r="E18" s="85">
        <v>-1000000</v>
      </c>
      <c r="F18" s="85">
        <v>1000000</v>
      </c>
      <c r="G18" s="85">
        <f t="shared" si="0"/>
        <v>3000000</v>
      </c>
      <c r="H18" s="339"/>
      <c r="I18" s="85">
        <v>0</v>
      </c>
      <c r="J18" s="339"/>
      <c r="K18" s="339"/>
      <c r="L18" s="339"/>
      <c r="M18" s="339"/>
    </row>
    <row r="19" spans="1:17" x14ac:dyDescent="0.3">
      <c r="A19" s="17" t="s">
        <v>301</v>
      </c>
      <c r="C19" s="85">
        <f>SUM(C10:C18)</f>
        <v>230000000</v>
      </c>
      <c r="D19" s="85">
        <f>SUM(D10:D18)</f>
        <v>243000000</v>
      </c>
      <c r="E19" s="85">
        <f>SUM(E10:E18)</f>
        <v>217000000</v>
      </c>
      <c r="F19" s="85">
        <f>SUM(F10:F18)</f>
        <v>242000000</v>
      </c>
      <c r="G19" s="85">
        <f t="shared" si="0"/>
        <v>932000000</v>
      </c>
      <c r="H19" s="258"/>
      <c r="I19" s="85">
        <v>6839000000</v>
      </c>
      <c r="J19" s="258"/>
      <c r="K19" s="258"/>
      <c r="L19" s="258"/>
      <c r="M19" s="258"/>
    </row>
    <row r="20" spans="1:17" s="338" customFormat="1" x14ac:dyDescent="0.3">
      <c r="A20" s="17"/>
      <c r="C20" s="85"/>
      <c r="D20" s="85"/>
      <c r="E20" s="85"/>
      <c r="F20" s="85"/>
      <c r="G20" s="85"/>
      <c r="H20" s="339"/>
      <c r="I20" s="274"/>
      <c r="J20" s="339"/>
      <c r="K20" s="339"/>
      <c r="L20" s="339"/>
      <c r="M20" s="339"/>
    </row>
    <row r="21" spans="1:17" s="338" customFormat="1" ht="19.8" x14ac:dyDescent="0.3">
      <c r="A21" s="450" t="s">
        <v>344</v>
      </c>
      <c r="C21" s="85">
        <f>C7-C19</f>
        <v>-70000000</v>
      </c>
      <c r="D21" s="85">
        <f>D7-D19</f>
        <v>-44000000</v>
      </c>
      <c r="E21" s="85">
        <f>E7-E19</f>
        <v>22000000</v>
      </c>
      <c r="F21" s="85">
        <f>F7-F19</f>
        <v>22000000</v>
      </c>
      <c r="G21" s="85">
        <f>G7-G19</f>
        <v>-70000000</v>
      </c>
      <c r="H21" s="339"/>
      <c r="I21" s="85">
        <f>I7-I19</f>
        <v>-6581000000</v>
      </c>
      <c r="J21" s="339"/>
      <c r="K21" s="339"/>
      <c r="L21" s="339"/>
      <c r="M21" s="339"/>
    </row>
    <row r="22" spans="1:17" s="250" customFormat="1" ht="19.8" x14ac:dyDescent="0.3">
      <c r="A22" s="17" t="s">
        <v>345</v>
      </c>
      <c r="C22" s="85">
        <v>-23000000</v>
      </c>
      <c r="D22" s="85">
        <v>-13000000</v>
      </c>
      <c r="E22" s="85">
        <v>9000000</v>
      </c>
      <c r="F22" s="85">
        <v>10000000</v>
      </c>
      <c r="G22" s="85">
        <f>SUM(C22:F22)</f>
        <v>-17000000</v>
      </c>
      <c r="H22" s="258"/>
      <c r="I22" s="85">
        <v>-1674000000</v>
      </c>
      <c r="J22" s="258"/>
      <c r="K22" s="258"/>
      <c r="L22" s="258"/>
      <c r="M22" s="258"/>
    </row>
    <row r="23" spans="1:17" ht="19.8" x14ac:dyDescent="0.3">
      <c r="A23" s="44" t="s">
        <v>297</v>
      </c>
      <c r="C23" s="105">
        <f>C21-C22</f>
        <v>-47000000</v>
      </c>
      <c r="D23" s="105">
        <f>D21-D22</f>
        <v>-31000000</v>
      </c>
      <c r="E23" s="105">
        <f>E21-E22</f>
        <v>13000000</v>
      </c>
      <c r="F23" s="105">
        <f>F21-F22</f>
        <v>12000000</v>
      </c>
      <c r="G23" s="105">
        <f>G21-G22</f>
        <v>-53000000</v>
      </c>
      <c r="H23" s="258"/>
      <c r="I23" s="105">
        <f>I21-I22</f>
        <v>-4907000000</v>
      </c>
      <c r="J23" s="258"/>
      <c r="K23" s="258"/>
      <c r="L23" s="258"/>
      <c r="M23" s="258"/>
    </row>
    <row r="24" spans="1:17" hidden="1" x14ac:dyDescent="0.3">
      <c r="A24" s="269" t="s">
        <v>47</v>
      </c>
      <c r="C24" s="270"/>
      <c r="D24" s="270"/>
      <c r="E24" s="270"/>
      <c r="F24" s="258"/>
      <c r="G24" s="258"/>
      <c r="H24" s="258"/>
      <c r="I24" s="258"/>
      <c r="J24" s="258"/>
      <c r="K24" s="258"/>
      <c r="L24" s="258"/>
      <c r="M24" s="258"/>
    </row>
    <row r="25" spans="1:17" hidden="1" x14ac:dyDescent="0.3">
      <c r="A25" s="268" t="s">
        <v>302</v>
      </c>
      <c r="C25" s="267"/>
      <c r="D25" s="267"/>
      <c r="E25" s="267"/>
      <c r="F25" s="258"/>
      <c r="G25" s="258"/>
      <c r="H25" s="258"/>
      <c r="I25" s="258"/>
      <c r="J25" s="258"/>
      <c r="K25" s="258"/>
      <c r="L25" s="258"/>
      <c r="M25" s="258"/>
    </row>
    <row r="26" spans="1:17" hidden="1" x14ac:dyDescent="0.3">
      <c r="A26" s="271" t="s">
        <v>303</v>
      </c>
      <c r="C26" s="270"/>
      <c r="D26" s="270"/>
      <c r="E26" s="270"/>
      <c r="F26" s="258"/>
      <c r="G26" s="258"/>
      <c r="H26" s="258"/>
      <c r="I26" s="258"/>
      <c r="J26" s="258"/>
      <c r="K26" s="258"/>
      <c r="L26" s="258"/>
      <c r="M26" s="258"/>
    </row>
    <row r="27" spans="1:17" hidden="1" x14ac:dyDescent="0.3">
      <c r="A27" s="268" t="s">
        <v>304</v>
      </c>
      <c r="B27" s="267"/>
      <c r="C27" s="267"/>
      <c r="D27" s="267"/>
      <c r="E27" s="258"/>
      <c r="F27" s="258"/>
      <c r="G27" s="258"/>
      <c r="H27" s="258"/>
      <c r="I27" s="258"/>
      <c r="J27" s="258"/>
      <c r="K27" s="258"/>
      <c r="L27" s="258"/>
      <c r="M27" s="258"/>
    </row>
    <row r="28" spans="1:17" x14ac:dyDescent="0.3">
      <c r="A28" s="258"/>
      <c r="B28" s="258"/>
      <c r="C28" s="258"/>
      <c r="D28" s="258"/>
      <c r="E28" s="258"/>
      <c r="F28" s="258"/>
      <c r="G28" s="258"/>
      <c r="H28" s="258"/>
      <c r="I28" s="258"/>
      <c r="J28" s="258"/>
      <c r="K28" s="258"/>
      <c r="L28" s="258"/>
      <c r="M28" s="258"/>
    </row>
    <row r="29" spans="1:17" s="250" customFormat="1" x14ac:dyDescent="0.3">
      <c r="A29" s="73" t="s">
        <v>216</v>
      </c>
      <c r="B29" s="249"/>
      <c r="C29" s="140">
        <v>49000</v>
      </c>
      <c r="D29" s="141">
        <v>40000</v>
      </c>
      <c r="E29" s="141">
        <v>58000</v>
      </c>
      <c r="F29" s="142">
        <v>47000</v>
      </c>
      <c r="G29" s="142">
        <v>48000</v>
      </c>
      <c r="H29" s="54"/>
      <c r="I29" s="155">
        <v>45000</v>
      </c>
      <c r="J29" s="141"/>
      <c r="K29" s="141"/>
      <c r="L29" s="142"/>
      <c r="M29" s="142"/>
      <c r="N29" s="249"/>
      <c r="O29" s="249"/>
      <c r="P29" s="249"/>
      <c r="Q29" s="249"/>
    </row>
    <row r="30" spans="1:17" s="250" customFormat="1" x14ac:dyDescent="0.3">
      <c r="A30" s="18" t="s">
        <v>217</v>
      </c>
      <c r="B30" s="249"/>
      <c r="C30" s="143">
        <v>59000</v>
      </c>
      <c r="D30" s="54">
        <v>49000</v>
      </c>
      <c r="E30" s="207">
        <v>65000</v>
      </c>
      <c r="F30" s="144">
        <v>62000</v>
      </c>
      <c r="G30" s="144">
        <v>59000</v>
      </c>
      <c r="H30" s="74"/>
      <c r="I30" s="150">
        <v>60000</v>
      </c>
      <c r="J30" s="54"/>
      <c r="K30" s="207"/>
      <c r="L30" s="144"/>
      <c r="M30" s="144"/>
      <c r="N30" s="249"/>
      <c r="O30" s="249"/>
      <c r="P30" s="249"/>
      <c r="Q30" s="249"/>
    </row>
    <row r="31" spans="1:17" s="250" customFormat="1" x14ac:dyDescent="0.3">
      <c r="A31" s="18" t="s">
        <v>218</v>
      </c>
      <c r="B31" s="249"/>
      <c r="C31" s="191">
        <v>26.41</v>
      </c>
      <c r="D31" s="192">
        <v>40.880000000000003</v>
      </c>
      <c r="E31" s="192">
        <v>39.590000000000003</v>
      </c>
      <c r="F31" s="192">
        <v>43.35</v>
      </c>
      <c r="G31" s="193">
        <v>37.57</v>
      </c>
      <c r="H31" s="52"/>
      <c r="I31" s="193">
        <v>47.63</v>
      </c>
      <c r="J31" s="192"/>
      <c r="K31" s="192"/>
      <c r="L31" s="192"/>
      <c r="M31" s="193"/>
      <c r="N31" s="249"/>
      <c r="O31" s="249"/>
      <c r="P31" s="249"/>
      <c r="Q31" s="249"/>
    </row>
    <row r="32" spans="1:17" s="250" customFormat="1" ht="19.8" x14ac:dyDescent="0.3">
      <c r="A32" s="42" t="s">
        <v>263</v>
      </c>
      <c r="B32" s="249"/>
      <c r="C32" s="363">
        <v>28.8</v>
      </c>
      <c r="D32" s="364">
        <v>39.020000000000003</v>
      </c>
      <c r="E32" s="364">
        <v>20.69</v>
      </c>
      <c r="F32" s="364">
        <v>26.52</v>
      </c>
      <c r="G32" s="365">
        <v>27.89</v>
      </c>
      <c r="H32" s="75"/>
      <c r="I32" s="365">
        <v>26.02</v>
      </c>
      <c r="J32" s="205"/>
      <c r="K32" s="205"/>
      <c r="L32" s="205"/>
      <c r="M32" s="206"/>
      <c r="N32" s="249"/>
      <c r="O32" s="249"/>
      <c r="P32" s="249"/>
      <c r="Q32" s="249"/>
    </row>
    <row r="34" spans="1:13" ht="54.9" customHeight="1" x14ac:dyDescent="0.3">
      <c r="A34" s="492" t="s">
        <v>354</v>
      </c>
      <c r="B34" s="492"/>
      <c r="C34" s="492"/>
      <c r="D34" s="492"/>
      <c r="E34" s="492"/>
      <c r="F34" s="492"/>
      <c r="G34" s="492"/>
      <c r="H34" s="492"/>
      <c r="I34" s="492"/>
      <c r="J34" s="248"/>
      <c r="K34" s="248"/>
      <c r="L34" s="248"/>
      <c r="M34" s="248"/>
    </row>
    <row r="35" spans="1:13" x14ac:dyDescent="0.3">
      <c r="A35" s="479" t="s">
        <v>219</v>
      </c>
      <c r="B35" s="488"/>
      <c r="C35" s="481"/>
      <c r="D35" s="481"/>
      <c r="E35" s="481"/>
      <c r="F35" s="480"/>
      <c r="G35" s="480"/>
      <c r="H35" s="480"/>
      <c r="I35" s="480"/>
      <c r="J35" s="480"/>
      <c r="K35" s="480"/>
      <c r="L35" s="481"/>
      <c r="M35" s="481"/>
    </row>
    <row r="39" spans="1:13" x14ac:dyDescent="0.3">
      <c r="A39" s="351"/>
      <c r="B39" s="351"/>
      <c r="C39" s="351"/>
      <c r="D39" s="351"/>
      <c r="E39" s="351"/>
      <c r="F39" s="351"/>
      <c r="G39" s="351"/>
    </row>
    <row r="40" spans="1:13" x14ac:dyDescent="0.3">
      <c r="A40" s="351"/>
      <c r="B40" s="351"/>
      <c r="C40" s="351"/>
      <c r="D40" s="351"/>
      <c r="E40" s="351"/>
      <c r="F40" s="351"/>
      <c r="G40" s="351"/>
    </row>
    <row r="41" spans="1:13" x14ac:dyDescent="0.3">
      <c r="A41" s="351"/>
      <c r="B41" s="351"/>
      <c r="C41" s="351"/>
      <c r="D41" s="351"/>
      <c r="E41" s="351"/>
      <c r="F41" s="351"/>
      <c r="G41" s="351"/>
    </row>
  </sheetData>
  <mergeCells count="5">
    <mergeCell ref="A1:M1"/>
    <mergeCell ref="A2:M2"/>
    <mergeCell ref="A3:M3"/>
    <mergeCell ref="A35:M35"/>
    <mergeCell ref="A34:I34"/>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A7" zoomScale="60" zoomScaleNormal="60" workbookViewId="0">
      <selection activeCell="R31" sqref="R31"/>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0" width="15.6640625" style="104" hidden="1" customWidth="1"/>
    <col min="11" max="11" width="14.33203125" style="104" hidden="1" customWidth="1"/>
    <col min="12" max="12" width="16.109375" style="104" hidden="1" customWidth="1"/>
    <col min="13" max="13" width="16.33203125" style="104" hidden="1" customWidth="1"/>
    <col min="14" max="20" width="9.77734375" style="104" customWidth="1"/>
    <col min="21" max="16384" width="21.44140625" style="104"/>
  </cols>
  <sheetData>
    <row r="1" spans="1:20" s="101" customFormat="1" ht="19.2" x14ac:dyDescent="0.35">
      <c r="A1" s="472" t="s">
        <v>21</v>
      </c>
      <c r="B1" s="472"/>
      <c r="C1" s="472"/>
      <c r="D1" s="472"/>
      <c r="E1" s="472"/>
      <c r="F1" s="472"/>
      <c r="G1" s="472"/>
      <c r="H1" s="472"/>
      <c r="I1" s="472"/>
      <c r="J1" s="472"/>
      <c r="K1" s="472"/>
      <c r="L1" s="472"/>
      <c r="M1" s="472"/>
      <c r="N1" s="93"/>
      <c r="O1" s="93"/>
      <c r="P1" s="93"/>
      <c r="Q1" s="93"/>
      <c r="R1" s="93"/>
      <c r="S1" s="93"/>
      <c r="T1" s="93"/>
    </row>
    <row r="2" spans="1:20" s="101" customFormat="1" ht="19.2" x14ac:dyDescent="0.35">
      <c r="A2" s="472" t="s">
        <v>27</v>
      </c>
      <c r="B2" s="472"/>
      <c r="C2" s="472"/>
      <c r="D2" s="472"/>
      <c r="E2" s="472"/>
      <c r="F2" s="472"/>
      <c r="G2" s="472"/>
      <c r="H2" s="472"/>
      <c r="I2" s="472"/>
      <c r="J2" s="472"/>
      <c r="K2" s="472"/>
      <c r="L2" s="472"/>
      <c r="M2" s="472"/>
      <c r="N2" s="93"/>
      <c r="O2" s="93"/>
      <c r="P2" s="93"/>
      <c r="Q2" s="93"/>
      <c r="R2" s="93"/>
      <c r="S2" s="93"/>
      <c r="T2" s="93"/>
    </row>
    <row r="3" spans="1:20" x14ac:dyDescent="0.3">
      <c r="A3" s="266"/>
      <c r="B3" s="266"/>
      <c r="C3" s="266"/>
      <c r="D3" s="266"/>
      <c r="E3" s="266"/>
      <c r="F3" s="266"/>
      <c r="G3" s="266"/>
      <c r="H3" s="266"/>
      <c r="I3" s="266"/>
      <c r="J3" s="266"/>
      <c r="K3" s="266"/>
      <c r="L3" s="266"/>
      <c r="M3" s="266"/>
      <c r="N3" s="266"/>
      <c r="O3" s="95"/>
      <c r="P3" s="95"/>
      <c r="Q3" s="95"/>
      <c r="R3" s="95"/>
      <c r="S3" s="95"/>
      <c r="T3" s="95"/>
    </row>
    <row r="4" spans="1:20" x14ac:dyDescent="0.3">
      <c r="A4" s="277"/>
      <c r="B4" s="266"/>
      <c r="C4" s="210" t="s">
        <v>28</v>
      </c>
      <c r="D4" s="210" t="s">
        <v>29</v>
      </c>
      <c r="E4" s="210" t="s">
        <v>30</v>
      </c>
      <c r="F4" s="210" t="s">
        <v>31</v>
      </c>
      <c r="G4" s="210" t="s">
        <v>32</v>
      </c>
      <c r="H4" s="218"/>
      <c r="I4" s="210" t="s">
        <v>28</v>
      </c>
      <c r="J4" s="328" t="s">
        <v>29</v>
      </c>
      <c r="K4" s="328" t="s">
        <v>30</v>
      </c>
      <c r="L4" s="210" t="s">
        <v>31</v>
      </c>
      <c r="M4" s="210" t="s">
        <v>32</v>
      </c>
      <c r="N4" s="266"/>
      <c r="O4" s="95"/>
      <c r="P4" s="95"/>
    </row>
    <row r="5" spans="1:20" x14ac:dyDescent="0.3">
      <c r="A5" s="300" t="s">
        <v>33</v>
      </c>
      <c r="B5" s="266"/>
      <c r="C5" s="211" t="s">
        <v>36</v>
      </c>
      <c r="D5" s="211" t="s">
        <v>36</v>
      </c>
      <c r="E5" s="211" t="s">
        <v>36</v>
      </c>
      <c r="F5" s="211" t="s">
        <v>36</v>
      </c>
      <c r="G5" s="211" t="s">
        <v>36</v>
      </c>
      <c r="H5" s="219" t="s">
        <v>35</v>
      </c>
      <c r="I5" s="329" t="s">
        <v>290</v>
      </c>
      <c r="J5" s="329" t="s">
        <v>290</v>
      </c>
      <c r="K5" s="329" t="s">
        <v>290</v>
      </c>
      <c r="L5" s="329" t="s">
        <v>290</v>
      </c>
      <c r="M5" s="329" t="s">
        <v>290</v>
      </c>
      <c r="N5" s="266"/>
      <c r="O5" s="95"/>
      <c r="P5" s="95"/>
    </row>
    <row r="6" spans="1:20" x14ac:dyDescent="0.3">
      <c r="A6" s="318" t="s">
        <v>292</v>
      </c>
      <c r="B6" s="266"/>
      <c r="C6" s="208">
        <f>'Statements of Income'!C35</f>
        <v>-360000000</v>
      </c>
      <c r="D6" s="208">
        <f>'Statements of Income'!D35</f>
        <v>-138000000</v>
      </c>
      <c r="E6" s="208">
        <f>'Statements of Income'!E35</f>
        <v>-206000000</v>
      </c>
      <c r="F6" s="208">
        <f>'Statements of Income'!F35</f>
        <v>-1383000000</v>
      </c>
      <c r="G6" s="208">
        <f>'Statements of Income'!G35</f>
        <v>-2087000000</v>
      </c>
      <c r="H6" s="209"/>
      <c r="I6" s="208">
        <f>'Statements of Income'!I35</f>
        <v>-50000000</v>
      </c>
      <c r="J6" s="208"/>
      <c r="K6" s="208"/>
      <c r="L6" s="208"/>
      <c r="M6" s="208"/>
      <c r="N6" s="266"/>
      <c r="O6" s="95"/>
      <c r="P6" s="95"/>
    </row>
    <row r="7" spans="1:20" x14ac:dyDescent="0.3">
      <c r="A7" s="301" t="s">
        <v>220</v>
      </c>
      <c r="B7" s="266"/>
      <c r="C7" s="212"/>
      <c r="D7" s="212"/>
      <c r="E7" s="212"/>
      <c r="F7" s="212"/>
      <c r="G7" s="212"/>
      <c r="H7" s="266"/>
      <c r="I7" s="212"/>
      <c r="J7" s="212"/>
      <c r="K7" s="212"/>
      <c r="L7" s="212"/>
      <c r="M7" s="213"/>
      <c r="N7" s="266"/>
      <c r="O7" s="95"/>
      <c r="P7" s="95"/>
    </row>
    <row r="8" spans="1:20" x14ac:dyDescent="0.3">
      <c r="A8" s="281" t="s">
        <v>221</v>
      </c>
      <c r="B8" s="266"/>
      <c r="C8" s="85">
        <v>63000000</v>
      </c>
      <c r="D8" s="85">
        <v>-296000000</v>
      </c>
      <c r="E8" s="85">
        <v>-38000000</v>
      </c>
      <c r="F8" s="186">
        <v>-108000000</v>
      </c>
      <c r="G8" s="186">
        <f t="shared" ref="G8:G15" si="0">SUM(C8:F8)</f>
        <v>-379000000</v>
      </c>
      <c r="H8" s="253"/>
      <c r="I8" s="214">
        <v>0</v>
      </c>
      <c r="J8" s="186"/>
      <c r="K8" s="186"/>
      <c r="L8" s="186"/>
      <c r="M8" s="186"/>
      <c r="N8" s="266"/>
      <c r="O8" s="95"/>
      <c r="P8" s="95"/>
    </row>
    <row r="9" spans="1:20" x14ac:dyDescent="0.3">
      <c r="A9" s="281" t="s">
        <v>51</v>
      </c>
      <c r="B9" s="266"/>
      <c r="C9" s="196">
        <v>0</v>
      </c>
      <c r="D9" s="196">
        <v>0</v>
      </c>
      <c r="E9" s="85">
        <v>47000000</v>
      </c>
      <c r="F9" s="214">
        <v>0</v>
      </c>
      <c r="G9" s="186">
        <f t="shared" si="0"/>
        <v>47000000</v>
      </c>
      <c r="H9" s="253"/>
      <c r="I9" s="214">
        <v>0</v>
      </c>
      <c r="J9" s="214"/>
      <c r="K9" s="186"/>
      <c r="L9" s="214"/>
      <c r="M9" s="186"/>
      <c r="N9" s="266"/>
      <c r="O9" s="95"/>
      <c r="P9" s="95"/>
    </row>
    <row r="10" spans="1:20" x14ac:dyDescent="0.3">
      <c r="A10" s="281" t="s">
        <v>222</v>
      </c>
      <c r="B10" s="266"/>
      <c r="C10" s="196">
        <v>0</v>
      </c>
      <c r="D10" s="85">
        <v>118000000</v>
      </c>
      <c r="E10" s="196">
        <v>0</v>
      </c>
      <c r="F10" s="214">
        <v>0</v>
      </c>
      <c r="G10" s="186">
        <f t="shared" si="0"/>
        <v>118000000</v>
      </c>
      <c r="H10" s="253"/>
      <c r="I10" s="214">
        <v>0</v>
      </c>
      <c r="J10" s="186"/>
      <c r="K10" s="214"/>
      <c r="L10" s="214"/>
      <c r="M10" s="186"/>
      <c r="N10" s="266"/>
      <c r="O10" s="95"/>
      <c r="P10" s="95"/>
    </row>
    <row r="11" spans="1:20" x14ac:dyDescent="0.3">
      <c r="A11" s="281" t="s">
        <v>53</v>
      </c>
      <c r="B11" s="266"/>
      <c r="C11" s="85">
        <v>48000000</v>
      </c>
      <c r="D11" s="85">
        <v>31000000</v>
      </c>
      <c r="E11" s="85">
        <v>14000000</v>
      </c>
      <c r="F11" s="186">
        <v>10000000</v>
      </c>
      <c r="G11" s="186">
        <f t="shared" si="0"/>
        <v>103000000</v>
      </c>
      <c r="H11" s="253"/>
      <c r="I11" s="186">
        <v>14000000</v>
      </c>
      <c r="J11" s="186"/>
      <c r="K11" s="186"/>
      <c r="L11" s="186"/>
      <c r="M11" s="186"/>
      <c r="N11" s="266"/>
      <c r="O11" s="95"/>
      <c r="P11" s="95"/>
    </row>
    <row r="12" spans="1:20" x14ac:dyDescent="0.3">
      <c r="A12" s="281" t="s">
        <v>223</v>
      </c>
      <c r="B12" s="266"/>
      <c r="C12" s="85">
        <v>23000000</v>
      </c>
      <c r="D12" s="85">
        <v>91000000</v>
      </c>
      <c r="E12" s="85">
        <v>-25000000</v>
      </c>
      <c r="F12" s="186">
        <v>21000000</v>
      </c>
      <c r="G12" s="186">
        <f t="shared" si="0"/>
        <v>110000000</v>
      </c>
      <c r="H12" s="253"/>
      <c r="I12" s="186">
        <v>-77000000</v>
      </c>
      <c r="J12" s="186"/>
      <c r="K12" s="186"/>
      <c r="L12" s="186"/>
      <c r="M12" s="186"/>
      <c r="N12" s="266"/>
      <c r="O12" s="95"/>
      <c r="P12" s="95"/>
    </row>
    <row r="13" spans="1:20" x14ac:dyDescent="0.3">
      <c r="A13" s="281" t="s">
        <v>55</v>
      </c>
      <c r="B13" s="266"/>
      <c r="C13" s="85">
        <v>7000000</v>
      </c>
      <c r="D13" s="85">
        <v>1000000</v>
      </c>
      <c r="E13" s="196">
        <v>0</v>
      </c>
      <c r="F13" s="214">
        <v>0</v>
      </c>
      <c r="G13" s="186">
        <f t="shared" si="0"/>
        <v>8000000</v>
      </c>
      <c r="H13" s="253"/>
      <c r="I13" s="214">
        <v>0</v>
      </c>
      <c r="J13" s="186"/>
      <c r="K13" s="214"/>
      <c r="L13" s="214"/>
      <c r="M13" s="186"/>
      <c r="N13" s="266"/>
      <c r="O13" s="95"/>
      <c r="P13" s="95"/>
    </row>
    <row r="14" spans="1:20" x14ac:dyDescent="0.3">
      <c r="A14" s="281" t="s">
        <v>56</v>
      </c>
      <c r="B14" s="266"/>
      <c r="C14" s="196">
        <v>0</v>
      </c>
      <c r="D14" s="196">
        <v>0</v>
      </c>
      <c r="E14" s="85">
        <v>113000000</v>
      </c>
      <c r="F14" s="214">
        <v>0</v>
      </c>
      <c r="G14" s="186">
        <f t="shared" si="0"/>
        <v>113000000</v>
      </c>
      <c r="H14" s="253"/>
      <c r="I14" s="214">
        <v>0</v>
      </c>
      <c r="J14" s="214"/>
      <c r="K14" s="186"/>
      <c r="L14" s="214"/>
      <c r="M14" s="186"/>
      <c r="N14" s="266"/>
      <c r="O14" s="95"/>
      <c r="P14" s="95"/>
    </row>
    <row r="15" spans="1:20" x14ac:dyDescent="0.3">
      <c r="A15" s="281" t="s">
        <v>224</v>
      </c>
      <c r="B15" s="266"/>
      <c r="C15" s="196">
        <v>0</v>
      </c>
      <c r="D15" s="85">
        <v>14000000</v>
      </c>
      <c r="E15" s="85">
        <v>37000000</v>
      </c>
      <c r="F15" s="186">
        <v>-4000000</v>
      </c>
      <c r="G15" s="186">
        <f t="shared" si="0"/>
        <v>47000000</v>
      </c>
      <c r="H15" s="253"/>
      <c r="I15" s="186">
        <v>1000000</v>
      </c>
      <c r="J15" s="186"/>
      <c r="K15" s="186"/>
      <c r="L15" s="186"/>
      <c r="M15" s="186"/>
      <c r="N15" s="266"/>
      <c r="O15" s="95"/>
      <c r="P15" s="95"/>
    </row>
    <row r="16" spans="1:20" x14ac:dyDescent="0.3">
      <c r="A16" s="281" t="s">
        <v>225</v>
      </c>
      <c r="B16" s="266"/>
      <c r="C16" s="196">
        <v>0</v>
      </c>
      <c r="D16" s="196">
        <v>0</v>
      </c>
      <c r="E16" s="196">
        <v>0</v>
      </c>
      <c r="F16" s="186">
        <v>1346000000</v>
      </c>
      <c r="G16" s="186">
        <f>SUM(C16:F16)</f>
        <v>1346000000</v>
      </c>
      <c r="H16" s="253"/>
      <c r="I16" s="214">
        <v>0</v>
      </c>
      <c r="J16" s="214"/>
      <c r="K16" s="214"/>
      <c r="L16" s="186"/>
      <c r="M16" s="186"/>
      <c r="N16" s="266"/>
      <c r="O16" s="95"/>
      <c r="P16" s="95"/>
    </row>
    <row r="17" spans="1:20" x14ac:dyDescent="0.3">
      <c r="A17" s="330" t="s">
        <v>329</v>
      </c>
      <c r="B17" s="266"/>
      <c r="C17" s="105">
        <v>-51000000</v>
      </c>
      <c r="D17" s="105">
        <v>15000000</v>
      </c>
      <c r="E17" s="105">
        <v>-53000000</v>
      </c>
      <c r="F17" s="215">
        <v>23000000</v>
      </c>
      <c r="G17" s="215">
        <f t="shared" ref="G17" si="1">SUM(C17:F17)</f>
        <v>-66000000</v>
      </c>
      <c r="H17" s="253"/>
      <c r="I17" s="399">
        <v>0</v>
      </c>
      <c r="J17" s="215"/>
      <c r="K17" s="215"/>
      <c r="L17" s="215"/>
      <c r="M17" s="215"/>
      <c r="N17" s="266"/>
      <c r="O17" s="95"/>
      <c r="P17" s="95"/>
    </row>
    <row r="18" spans="1:20" ht="19.2" x14ac:dyDescent="0.3">
      <c r="A18" s="322" t="s">
        <v>355</v>
      </c>
      <c r="B18" s="266"/>
      <c r="C18" s="346">
        <f>SUM(C3:C17)</f>
        <v>-270000000</v>
      </c>
      <c r="D18" s="346">
        <v>-196000000</v>
      </c>
      <c r="E18" s="346">
        <v>-97000000</v>
      </c>
      <c r="F18" s="216">
        <f>SUM(F3:F17)</f>
        <v>-95000000</v>
      </c>
      <c r="G18" s="216">
        <f>SUM(G3:G17)</f>
        <v>-640000000</v>
      </c>
      <c r="H18" s="331"/>
      <c r="I18" s="216">
        <f>SUM(I3:I17)</f>
        <v>-112000000</v>
      </c>
      <c r="J18" s="216"/>
      <c r="K18" s="216"/>
      <c r="L18" s="216"/>
      <c r="M18" s="216"/>
      <c r="N18" s="266"/>
      <c r="O18" s="95"/>
      <c r="P18" s="95"/>
    </row>
    <row r="19" spans="1:20" x14ac:dyDescent="0.3">
      <c r="A19" s="266"/>
      <c r="B19" s="266"/>
      <c r="C19" s="266"/>
      <c r="D19" s="266"/>
      <c r="E19" s="266"/>
      <c r="F19" s="266"/>
      <c r="G19" s="266"/>
      <c r="H19" s="266"/>
      <c r="I19" s="266"/>
      <c r="J19" s="266"/>
      <c r="K19" s="266"/>
      <c r="L19" s="266"/>
      <c r="M19" s="266"/>
      <c r="N19" s="266"/>
      <c r="O19" s="95"/>
      <c r="P19" s="95"/>
      <c r="Q19" s="95"/>
      <c r="R19" s="95"/>
      <c r="S19" s="95"/>
      <c r="T19" s="95"/>
    </row>
    <row r="20" spans="1:20" s="229" customFormat="1" x14ac:dyDescent="0.3">
      <c r="A20" s="277"/>
      <c r="B20" s="266"/>
      <c r="C20" s="11" t="s">
        <v>28</v>
      </c>
      <c r="D20" s="76" t="s">
        <v>29</v>
      </c>
      <c r="E20" s="76" t="s">
        <v>30</v>
      </c>
      <c r="F20" s="11" t="s">
        <v>31</v>
      </c>
      <c r="G20" s="11" t="s">
        <v>32</v>
      </c>
      <c r="H20" s="218"/>
      <c r="I20" s="210" t="s">
        <v>28</v>
      </c>
      <c r="J20" s="266"/>
      <c r="K20" s="266"/>
      <c r="L20" s="266"/>
      <c r="M20" s="266"/>
      <c r="N20" s="266"/>
      <c r="O20" s="228"/>
      <c r="P20" s="228"/>
      <c r="Q20" s="228"/>
      <c r="R20" s="228"/>
      <c r="S20" s="228"/>
      <c r="T20" s="228"/>
    </row>
    <row r="21" spans="1:20" s="229" customFormat="1" x14ac:dyDescent="0.3">
      <c r="A21" s="300" t="s">
        <v>33</v>
      </c>
      <c r="B21" s="266"/>
      <c r="C21" s="14" t="s">
        <v>36</v>
      </c>
      <c r="D21" s="14" t="s">
        <v>36</v>
      </c>
      <c r="E21" s="14" t="s">
        <v>36</v>
      </c>
      <c r="F21" s="14" t="s">
        <v>36</v>
      </c>
      <c r="G21" s="14" t="s">
        <v>36</v>
      </c>
      <c r="H21" s="219" t="s">
        <v>35</v>
      </c>
      <c r="I21" s="329" t="s">
        <v>290</v>
      </c>
      <c r="J21" s="266"/>
      <c r="K21" s="266"/>
      <c r="L21" s="266"/>
      <c r="M21" s="266"/>
      <c r="N21" s="266"/>
      <c r="O21" s="228"/>
      <c r="P21" s="228"/>
      <c r="Q21" s="228"/>
      <c r="R21" s="228"/>
      <c r="S21" s="228"/>
      <c r="T21" s="228"/>
    </row>
    <row r="22" spans="1:20" s="229" customFormat="1" x14ac:dyDescent="0.3">
      <c r="A22" s="318" t="s">
        <v>60</v>
      </c>
      <c r="B22" s="266"/>
      <c r="C22" s="342">
        <v>-407000000</v>
      </c>
      <c r="D22" s="342">
        <v>-170000000</v>
      </c>
      <c r="E22" s="342">
        <v>-192000000</v>
      </c>
      <c r="F22" s="342">
        <v>-1371000000</v>
      </c>
      <c r="G22" s="342">
        <f>SUM(C22:F22)</f>
        <v>-2140000000</v>
      </c>
      <c r="H22" s="331"/>
      <c r="I22" s="342">
        <v>-4957000000</v>
      </c>
      <c r="J22" s="266"/>
      <c r="K22" s="266"/>
      <c r="L22" s="266"/>
      <c r="M22" s="266"/>
      <c r="N22" s="266"/>
      <c r="O22" s="228"/>
      <c r="P22" s="228"/>
      <c r="Q22" s="228"/>
      <c r="R22" s="228"/>
      <c r="S22" s="228"/>
      <c r="T22" s="228"/>
    </row>
    <row r="23" spans="1:20" s="229" customFormat="1" x14ac:dyDescent="0.3">
      <c r="A23" s="301" t="s">
        <v>327</v>
      </c>
      <c r="B23" s="266"/>
      <c r="C23" s="212"/>
      <c r="D23" s="212"/>
      <c r="E23" s="212"/>
      <c r="F23" s="212"/>
      <c r="G23" s="212"/>
      <c r="H23" s="266"/>
      <c r="I23" s="212"/>
      <c r="J23" s="266"/>
      <c r="K23" s="266"/>
      <c r="L23" s="266"/>
      <c r="M23" s="266"/>
      <c r="N23" s="266"/>
      <c r="O23" s="228"/>
      <c r="P23" s="228"/>
      <c r="Q23" s="228"/>
      <c r="R23" s="228"/>
      <c r="S23" s="228"/>
      <c r="T23" s="228"/>
    </row>
    <row r="24" spans="1:20" s="229" customFormat="1" x14ac:dyDescent="0.3">
      <c r="A24" s="281" t="s">
        <v>328</v>
      </c>
      <c r="B24" s="266"/>
      <c r="C24" s="85">
        <v>63000000</v>
      </c>
      <c r="D24" s="85">
        <v>-296000000</v>
      </c>
      <c r="E24" s="85">
        <v>-38000000</v>
      </c>
      <c r="F24" s="186">
        <v>-108000000</v>
      </c>
      <c r="G24" s="186">
        <f t="shared" ref="G24:G31" si="2">SUM(C24:F24)</f>
        <v>-379000000</v>
      </c>
      <c r="H24" s="253"/>
      <c r="I24" s="214">
        <v>0</v>
      </c>
      <c r="J24" s="266"/>
      <c r="K24" s="266"/>
      <c r="L24" s="266"/>
      <c r="M24" s="266"/>
      <c r="N24" s="266"/>
      <c r="O24" s="228"/>
      <c r="P24" s="228"/>
      <c r="Q24" s="228"/>
      <c r="R24" s="228"/>
      <c r="S24" s="228"/>
      <c r="T24" s="228"/>
    </row>
    <row r="25" spans="1:20" s="229" customFormat="1" x14ac:dyDescent="0.3">
      <c r="A25" s="281" t="s">
        <v>51</v>
      </c>
      <c r="B25" s="266"/>
      <c r="C25" s="196">
        <v>0</v>
      </c>
      <c r="D25" s="196">
        <v>0</v>
      </c>
      <c r="E25" s="85">
        <v>47000000</v>
      </c>
      <c r="F25" s="214">
        <v>0</v>
      </c>
      <c r="G25" s="186">
        <f t="shared" si="2"/>
        <v>47000000</v>
      </c>
      <c r="H25" s="253"/>
      <c r="I25" s="214">
        <v>0</v>
      </c>
      <c r="J25" s="266"/>
      <c r="K25" s="266"/>
      <c r="L25" s="266"/>
      <c r="M25" s="266"/>
      <c r="N25" s="266"/>
      <c r="O25" s="228"/>
      <c r="P25" s="228"/>
      <c r="Q25" s="228"/>
      <c r="R25" s="228"/>
      <c r="S25" s="228"/>
      <c r="T25" s="228"/>
    </row>
    <row r="26" spans="1:20" s="229" customFormat="1" x14ac:dyDescent="0.3">
      <c r="A26" s="281" t="s">
        <v>52</v>
      </c>
      <c r="B26" s="266"/>
      <c r="C26" s="196">
        <v>0</v>
      </c>
      <c r="D26" s="85">
        <v>118000000</v>
      </c>
      <c r="E26" s="196">
        <v>0</v>
      </c>
      <c r="F26" s="214">
        <v>0</v>
      </c>
      <c r="G26" s="186">
        <f t="shared" si="2"/>
        <v>118000000</v>
      </c>
      <c r="H26" s="253"/>
      <c r="I26" s="214">
        <v>0</v>
      </c>
      <c r="J26" s="266"/>
      <c r="K26" s="266"/>
      <c r="L26" s="266"/>
      <c r="M26" s="266"/>
      <c r="N26" s="266"/>
      <c r="O26" s="228"/>
      <c r="P26" s="228"/>
      <c r="Q26" s="228"/>
      <c r="R26" s="228"/>
      <c r="S26" s="228"/>
      <c r="T26" s="228"/>
    </row>
    <row r="27" spans="1:20" s="229" customFormat="1" x14ac:dyDescent="0.3">
      <c r="A27" s="281" t="s">
        <v>53</v>
      </c>
      <c r="B27" s="266"/>
      <c r="C27" s="85">
        <v>48000000</v>
      </c>
      <c r="D27" s="85">
        <v>31000000</v>
      </c>
      <c r="E27" s="85">
        <v>14000000</v>
      </c>
      <c r="F27" s="186">
        <v>10000000</v>
      </c>
      <c r="G27" s="186">
        <f t="shared" si="2"/>
        <v>103000000</v>
      </c>
      <c r="H27" s="253"/>
      <c r="I27" s="186">
        <v>14000000</v>
      </c>
      <c r="J27" s="266"/>
      <c r="K27" s="266"/>
      <c r="L27" s="266"/>
      <c r="M27" s="266"/>
      <c r="N27" s="266"/>
      <c r="O27" s="228"/>
      <c r="P27" s="228"/>
      <c r="Q27" s="228"/>
      <c r="R27" s="228"/>
      <c r="S27" s="228"/>
      <c r="T27" s="228"/>
    </row>
    <row r="28" spans="1:20" s="229" customFormat="1" x14ac:dyDescent="0.3">
      <c r="A28" s="281" t="s">
        <v>223</v>
      </c>
      <c r="B28" s="266"/>
      <c r="C28" s="85">
        <v>23000000</v>
      </c>
      <c r="D28" s="85">
        <v>91000000</v>
      </c>
      <c r="E28" s="85">
        <v>-25000000</v>
      </c>
      <c r="F28" s="186">
        <v>21000000</v>
      </c>
      <c r="G28" s="186">
        <f t="shared" si="2"/>
        <v>110000000</v>
      </c>
      <c r="H28" s="253"/>
      <c r="I28" s="186">
        <v>-77000000</v>
      </c>
      <c r="J28" s="266"/>
      <c r="K28" s="266"/>
      <c r="L28" s="266"/>
      <c r="M28" s="266"/>
      <c r="N28" s="266"/>
      <c r="O28" s="228"/>
      <c r="P28" s="228"/>
      <c r="Q28" s="228"/>
      <c r="R28" s="228"/>
      <c r="S28" s="228"/>
      <c r="T28" s="228"/>
    </row>
    <row r="29" spans="1:20" s="229" customFormat="1" x14ac:dyDescent="0.3">
      <c r="A29" s="281" t="s">
        <v>55</v>
      </c>
      <c r="B29" s="266"/>
      <c r="C29" s="85">
        <v>7000000</v>
      </c>
      <c r="D29" s="85">
        <v>1000000</v>
      </c>
      <c r="E29" s="196">
        <v>0</v>
      </c>
      <c r="F29" s="214">
        <v>0</v>
      </c>
      <c r="G29" s="186">
        <f t="shared" si="2"/>
        <v>8000000</v>
      </c>
      <c r="H29" s="253"/>
      <c r="I29" s="214">
        <v>0</v>
      </c>
      <c r="J29" s="266"/>
      <c r="K29" s="266"/>
      <c r="L29" s="266"/>
      <c r="M29" s="266"/>
      <c r="N29" s="266"/>
      <c r="O29" s="228"/>
      <c r="P29" s="228"/>
      <c r="Q29" s="228"/>
      <c r="R29" s="228"/>
      <c r="S29" s="228"/>
      <c r="T29" s="228"/>
    </row>
    <row r="30" spans="1:20" s="229" customFormat="1" x14ac:dyDescent="0.3">
      <c r="A30" s="281" t="s">
        <v>56</v>
      </c>
      <c r="B30" s="266"/>
      <c r="C30" s="196">
        <v>0</v>
      </c>
      <c r="D30" s="196">
        <v>0</v>
      </c>
      <c r="E30" s="85">
        <v>113000000</v>
      </c>
      <c r="F30" s="214">
        <v>0</v>
      </c>
      <c r="G30" s="186">
        <f t="shared" si="2"/>
        <v>113000000</v>
      </c>
      <c r="H30" s="253"/>
      <c r="I30" s="214">
        <v>0</v>
      </c>
      <c r="J30" s="266"/>
      <c r="K30" s="266"/>
      <c r="L30" s="266"/>
      <c r="M30" s="266"/>
      <c r="N30" s="266"/>
      <c r="O30" s="228"/>
      <c r="P30" s="228"/>
      <c r="Q30" s="228"/>
      <c r="R30" s="228"/>
      <c r="S30" s="228"/>
      <c r="T30" s="228"/>
    </row>
    <row r="31" spans="1:20" s="229" customFormat="1" x14ac:dyDescent="0.3">
      <c r="A31" s="281" t="s">
        <v>57</v>
      </c>
      <c r="B31" s="266"/>
      <c r="C31" s="196">
        <v>0</v>
      </c>
      <c r="D31" s="85">
        <v>14000000</v>
      </c>
      <c r="E31" s="85">
        <v>37000000</v>
      </c>
      <c r="F31" s="186">
        <v>-4000000</v>
      </c>
      <c r="G31" s="186">
        <f t="shared" si="2"/>
        <v>47000000</v>
      </c>
      <c r="H31" s="253"/>
      <c r="I31" s="186">
        <v>1000000</v>
      </c>
      <c r="J31" s="266"/>
      <c r="K31" s="266"/>
      <c r="L31" s="266"/>
      <c r="M31" s="266"/>
      <c r="N31" s="266"/>
      <c r="O31" s="228"/>
      <c r="P31" s="228"/>
      <c r="Q31" s="228"/>
      <c r="R31" s="228"/>
      <c r="S31" s="228"/>
      <c r="T31" s="228"/>
    </row>
    <row r="32" spans="1:20" s="229" customFormat="1" x14ac:dyDescent="0.3">
      <c r="A32" s="281" t="s">
        <v>352</v>
      </c>
      <c r="B32" s="266"/>
      <c r="C32" s="196">
        <v>0</v>
      </c>
      <c r="D32" s="196">
        <v>0</v>
      </c>
      <c r="E32" s="196">
        <v>0</v>
      </c>
      <c r="F32" s="186">
        <v>1346000000</v>
      </c>
      <c r="G32" s="186">
        <f>SUM(C32:F32)</f>
        <v>1346000000</v>
      </c>
      <c r="H32" s="253"/>
      <c r="I32" s="214">
        <v>0</v>
      </c>
      <c r="J32" s="266"/>
      <c r="K32" s="266"/>
      <c r="L32" s="266"/>
      <c r="M32" s="266"/>
      <c r="N32" s="266"/>
      <c r="O32" s="228"/>
      <c r="P32" s="228"/>
      <c r="Q32" s="228"/>
      <c r="R32" s="228"/>
      <c r="S32" s="228"/>
      <c r="T32" s="228"/>
    </row>
    <row r="33" spans="1:20" s="229" customFormat="1" x14ac:dyDescent="0.3">
      <c r="A33" s="301" t="s">
        <v>329</v>
      </c>
      <c r="B33" s="266"/>
      <c r="C33" s="105">
        <v>-51000000</v>
      </c>
      <c r="D33" s="105">
        <v>15000000</v>
      </c>
      <c r="E33" s="105">
        <v>-53000000</v>
      </c>
      <c r="F33" s="215">
        <v>23000000</v>
      </c>
      <c r="G33" s="215">
        <f t="shared" ref="G33" si="3">SUM(C33:F33)</f>
        <v>-66000000</v>
      </c>
      <c r="H33" s="253"/>
      <c r="I33" s="214">
        <v>0</v>
      </c>
      <c r="J33" s="266"/>
      <c r="K33" s="266"/>
      <c r="L33" s="266"/>
      <c r="M33" s="266"/>
      <c r="N33" s="266"/>
      <c r="O33" s="228"/>
      <c r="P33" s="228"/>
      <c r="Q33" s="228"/>
      <c r="R33" s="228"/>
      <c r="S33" s="228"/>
      <c r="T33" s="228"/>
    </row>
    <row r="34" spans="1:20" s="387" customFormat="1" x14ac:dyDescent="0.3">
      <c r="A34" s="301" t="s">
        <v>358</v>
      </c>
      <c r="B34" s="389"/>
      <c r="C34" s="400">
        <f>SUM(C24:C33)</f>
        <v>90000000</v>
      </c>
      <c r="D34" s="400">
        <f t="shared" ref="D34:I34" si="4">SUM(D24:D33)</f>
        <v>-26000000</v>
      </c>
      <c r="E34" s="400">
        <f t="shared" si="4"/>
        <v>95000000</v>
      </c>
      <c r="F34" s="400">
        <f t="shared" si="4"/>
        <v>1288000000</v>
      </c>
      <c r="G34" s="346">
        <f t="shared" si="4"/>
        <v>1447000000</v>
      </c>
      <c r="H34" s="331"/>
      <c r="I34" s="87">
        <f t="shared" si="4"/>
        <v>-62000000</v>
      </c>
      <c r="J34" s="389"/>
      <c r="K34" s="389"/>
      <c r="L34" s="389"/>
      <c r="M34" s="389"/>
      <c r="N34" s="389"/>
      <c r="O34" s="386"/>
      <c r="P34" s="386"/>
      <c r="Q34" s="386"/>
      <c r="R34" s="386"/>
      <c r="S34" s="386"/>
      <c r="T34" s="386"/>
    </row>
    <row r="35" spans="1:20" s="387" customFormat="1" x14ac:dyDescent="0.3">
      <c r="A35" s="301" t="s">
        <v>323</v>
      </c>
      <c r="B35" s="389"/>
      <c r="C35" s="360"/>
      <c r="D35" s="85"/>
      <c r="E35" s="85"/>
      <c r="F35" s="186"/>
      <c r="G35" s="368"/>
      <c r="H35" s="291"/>
      <c r="I35" s="186"/>
      <c r="J35" s="389"/>
      <c r="K35" s="389"/>
      <c r="L35" s="389"/>
      <c r="M35" s="389"/>
      <c r="N35" s="389"/>
      <c r="O35" s="386"/>
      <c r="P35" s="386"/>
      <c r="Q35" s="386"/>
      <c r="R35" s="386"/>
      <c r="S35" s="386"/>
      <c r="T35" s="386"/>
    </row>
    <row r="36" spans="1:20" s="387" customFormat="1" ht="19.8" x14ac:dyDescent="0.3">
      <c r="A36" s="301" t="s">
        <v>361</v>
      </c>
      <c r="B36" s="389"/>
      <c r="C36" s="194">
        <v>0</v>
      </c>
      <c r="D36" s="196">
        <v>0</v>
      </c>
      <c r="E36" s="196">
        <v>0</v>
      </c>
      <c r="F36" s="196">
        <v>0</v>
      </c>
      <c r="G36" s="401">
        <v>0</v>
      </c>
      <c r="H36" s="291"/>
      <c r="I36" s="186">
        <v>6636000000</v>
      </c>
      <c r="J36" s="389"/>
      <c r="K36" s="389"/>
      <c r="L36" s="389"/>
      <c r="M36" s="389"/>
      <c r="N36" s="389"/>
      <c r="O36" s="386"/>
      <c r="P36" s="386"/>
      <c r="Q36" s="386"/>
      <c r="R36" s="386"/>
      <c r="S36" s="386"/>
      <c r="T36" s="386"/>
    </row>
    <row r="37" spans="1:20" s="387" customFormat="1" x14ac:dyDescent="0.3">
      <c r="A37" s="330" t="s">
        <v>324</v>
      </c>
      <c r="B37" s="389"/>
      <c r="C37" s="194">
        <v>0</v>
      </c>
      <c r="D37" s="196">
        <v>0</v>
      </c>
      <c r="E37" s="196">
        <v>0</v>
      </c>
      <c r="F37" s="196">
        <v>0</v>
      </c>
      <c r="G37" s="401">
        <v>0</v>
      </c>
      <c r="H37" s="253"/>
      <c r="I37" s="215">
        <v>-1674000000</v>
      </c>
      <c r="J37" s="389"/>
      <c r="K37" s="389"/>
      <c r="L37" s="389"/>
      <c r="M37" s="389"/>
      <c r="N37" s="389"/>
      <c r="O37" s="386"/>
      <c r="P37" s="386"/>
      <c r="Q37" s="386"/>
      <c r="R37" s="386"/>
      <c r="S37" s="386"/>
      <c r="T37" s="386"/>
    </row>
    <row r="38" spans="1:20" s="229" customFormat="1" ht="19.2" x14ac:dyDescent="0.3">
      <c r="A38" s="322" t="s">
        <v>356</v>
      </c>
      <c r="B38" s="266"/>
      <c r="C38" s="417">
        <f>C22+C34+C36+C37</f>
        <v>-317000000</v>
      </c>
      <c r="D38" s="417">
        <f t="shared" ref="D38:G38" si="5">D22+D34+D36+D37</f>
        <v>-196000000</v>
      </c>
      <c r="E38" s="417">
        <f t="shared" si="5"/>
        <v>-97000000</v>
      </c>
      <c r="F38" s="417">
        <f t="shared" si="5"/>
        <v>-83000000</v>
      </c>
      <c r="G38" s="87">
        <f t="shared" si="5"/>
        <v>-693000000</v>
      </c>
      <c r="H38" s="331"/>
      <c r="I38" s="346">
        <f>I22+I34+I36+I37</f>
        <v>-57000000</v>
      </c>
      <c r="J38" s="266"/>
      <c r="K38" s="266"/>
      <c r="L38" s="266"/>
      <c r="M38" s="266"/>
      <c r="N38" s="266"/>
      <c r="O38" s="228"/>
      <c r="P38" s="228"/>
      <c r="Q38" s="228"/>
      <c r="R38" s="228"/>
      <c r="S38" s="228"/>
      <c r="T38" s="228"/>
    </row>
    <row r="39" spans="1:20" s="229" customFormat="1" x14ac:dyDescent="0.3">
      <c r="A39" s="347"/>
      <c r="B39" s="290"/>
      <c r="C39" s="332"/>
      <c r="D39" s="332"/>
      <c r="E39" s="332"/>
      <c r="F39" s="332"/>
      <c r="G39" s="332"/>
      <c r="H39" s="331"/>
      <c r="I39" s="337"/>
      <c r="J39" s="266"/>
      <c r="K39" s="266"/>
      <c r="L39" s="266"/>
      <c r="M39" s="266"/>
      <c r="N39" s="266"/>
      <c r="O39" s="228"/>
      <c r="P39" s="228"/>
      <c r="Q39" s="228"/>
      <c r="R39" s="228"/>
      <c r="S39" s="228"/>
      <c r="T39" s="228"/>
    </row>
    <row r="40" spans="1:20" x14ac:dyDescent="0.3">
      <c r="A40" s="277"/>
      <c r="B40" s="348"/>
      <c r="C40" s="11" t="s">
        <v>92</v>
      </c>
      <c r="D40" s="11" t="s">
        <v>93</v>
      </c>
      <c r="E40" s="11" t="s">
        <v>94</v>
      </c>
      <c r="F40" s="210" t="s">
        <v>129</v>
      </c>
      <c r="G40" s="218"/>
      <c r="H40" s="218"/>
      <c r="I40" s="210" t="s">
        <v>92</v>
      </c>
      <c r="J40" s="210" t="s">
        <v>93</v>
      </c>
      <c r="K40" s="210" t="s">
        <v>94</v>
      </c>
      <c r="L40" s="210" t="s">
        <v>129</v>
      </c>
      <c r="M40" s="218"/>
      <c r="N40" s="266"/>
      <c r="O40" s="95"/>
      <c r="P40" s="95"/>
    </row>
    <row r="41" spans="1:20" x14ac:dyDescent="0.3">
      <c r="A41" s="300" t="s">
        <v>226</v>
      </c>
      <c r="B41" s="290"/>
      <c r="C41" s="14" t="s">
        <v>36</v>
      </c>
      <c r="D41" s="14" t="s">
        <v>36</v>
      </c>
      <c r="E41" s="14" t="s">
        <v>36</v>
      </c>
      <c r="F41" s="211" t="s">
        <v>36</v>
      </c>
      <c r="G41" s="219"/>
      <c r="H41" s="219" t="s">
        <v>35</v>
      </c>
      <c r="I41" s="329" t="s">
        <v>290</v>
      </c>
      <c r="J41" s="329" t="s">
        <v>290</v>
      </c>
      <c r="K41" s="329" t="s">
        <v>290</v>
      </c>
      <c r="L41" s="329" t="s">
        <v>290</v>
      </c>
      <c r="M41" s="219" t="s">
        <v>35</v>
      </c>
      <c r="N41" s="266"/>
      <c r="O41" s="95"/>
      <c r="P41" s="95"/>
    </row>
    <row r="42" spans="1:20" x14ac:dyDescent="0.3">
      <c r="A42" s="301" t="s">
        <v>353</v>
      </c>
      <c r="B42" s="290"/>
      <c r="C42" s="208">
        <f>'Statements of Cash Flows'!C27</f>
        <v>69000000</v>
      </c>
      <c r="D42" s="208">
        <f>'Statements of Cash Flows'!D27</f>
        <v>267000000</v>
      </c>
      <c r="E42" s="208">
        <f>'Statements of Cash Flows'!E27</f>
        <v>526000000</v>
      </c>
      <c r="F42" s="208">
        <f>'Statements of Cash Flows'!F27</f>
        <v>901000000</v>
      </c>
      <c r="G42" s="209"/>
      <c r="H42" s="209"/>
      <c r="I42" s="208">
        <f>'Statements of Cash Flows'!H27</f>
        <v>501000000</v>
      </c>
      <c r="J42" s="208"/>
      <c r="K42" s="208"/>
      <c r="L42" s="208"/>
      <c r="M42" s="266"/>
      <c r="N42" s="266"/>
      <c r="O42" s="95"/>
      <c r="P42" s="95"/>
    </row>
    <row r="43" spans="1:20" x14ac:dyDescent="0.3">
      <c r="A43" s="281" t="s">
        <v>137</v>
      </c>
      <c r="B43" s="290"/>
      <c r="C43" s="220"/>
      <c r="D43" s="220"/>
      <c r="E43" s="220"/>
      <c r="F43" s="220"/>
      <c r="G43" s="221"/>
      <c r="H43" s="221"/>
      <c r="I43" s="220"/>
      <c r="J43" s="220"/>
      <c r="K43" s="220"/>
      <c r="L43" s="220"/>
      <c r="M43" s="266"/>
      <c r="N43" s="266"/>
      <c r="O43" s="95"/>
      <c r="P43" s="95"/>
    </row>
    <row r="44" spans="1:20" x14ac:dyDescent="0.3">
      <c r="A44" s="251" t="s">
        <v>138</v>
      </c>
      <c r="B44" s="290"/>
      <c r="C44" s="186">
        <f>'Statements of Cash Flows'!C23</f>
        <v>106000000</v>
      </c>
      <c r="D44" s="186">
        <f>'Statements of Cash Flows'!D23</f>
        <v>92000000</v>
      </c>
      <c r="E44" s="186">
        <f>'Statements of Cash Flows'!E23</f>
        <v>125000000</v>
      </c>
      <c r="F44" s="186">
        <f>'Statements of Cash Flows'!F23</f>
        <v>67000000</v>
      </c>
      <c r="G44" s="221"/>
      <c r="H44" s="221"/>
      <c r="I44" s="186">
        <f>'Statements of Cash Flows'!H23</f>
        <v>-1000000</v>
      </c>
      <c r="J44" s="186"/>
      <c r="K44" s="186"/>
      <c r="L44" s="186"/>
      <c r="M44" s="266"/>
      <c r="N44" s="266"/>
      <c r="O44" s="95"/>
      <c r="P44" s="95"/>
    </row>
    <row r="45" spans="1:20" x14ac:dyDescent="0.3">
      <c r="A45" s="251" t="s">
        <v>101</v>
      </c>
      <c r="B45" s="290"/>
      <c r="C45" s="186">
        <f>'Statements of Cash Flows'!C24</f>
        <v>4000000</v>
      </c>
      <c r="D45" s="186">
        <f>'Statements of Cash Flows'!D24</f>
        <v>25000000</v>
      </c>
      <c r="E45" s="186">
        <f>'Statements of Cash Flows'!E24</f>
        <v>69000000</v>
      </c>
      <c r="F45" s="186">
        <f>'Statements of Cash Flows'!F24</f>
        <v>64000000</v>
      </c>
      <c r="G45" s="221"/>
      <c r="H45" s="221"/>
      <c r="I45" s="186">
        <f>'Statements of Cash Flows'!H24</f>
        <v>-10000000</v>
      </c>
      <c r="J45" s="186"/>
      <c r="K45" s="186"/>
      <c r="L45" s="186"/>
      <c r="M45" s="266"/>
      <c r="N45" s="266"/>
      <c r="O45" s="95"/>
      <c r="P45" s="95"/>
    </row>
    <row r="46" spans="1:20" x14ac:dyDescent="0.3">
      <c r="A46" s="251" t="s">
        <v>139</v>
      </c>
      <c r="B46" s="290"/>
      <c r="C46" s="215">
        <f>'Statements of Cash Flows'!C25</f>
        <v>-107000000</v>
      </c>
      <c r="D46" s="215">
        <f>'Statements of Cash Flows'!D25</f>
        <v>-207000000</v>
      </c>
      <c r="E46" s="215">
        <f>'Statements of Cash Flows'!E25</f>
        <v>-212000000</v>
      </c>
      <c r="F46" s="215">
        <f>'Statements of Cash Flows'!F25</f>
        <v>-137000000</v>
      </c>
      <c r="G46" s="221"/>
      <c r="H46" s="221"/>
      <c r="I46" s="215">
        <f>'Statements of Cash Flows'!H25</f>
        <v>-1000000</v>
      </c>
      <c r="J46" s="215"/>
      <c r="K46" s="215"/>
      <c r="L46" s="215"/>
      <c r="M46" s="221"/>
      <c r="N46" s="266"/>
      <c r="O46" s="95"/>
      <c r="P46" s="95"/>
    </row>
    <row r="47" spans="1:20" ht="36" x14ac:dyDescent="0.3">
      <c r="A47" s="322" t="s">
        <v>357</v>
      </c>
      <c r="B47" s="349"/>
      <c r="C47" s="216">
        <f>C42-SUM(C44:C46)</f>
        <v>66000000</v>
      </c>
      <c r="D47" s="216">
        <f>D42-SUM(D44:D46)</f>
        <v>357000000</v>
      </c>
      <c r="E47" s="216">
        <f>E42-SUM(E44:E46)</f>
        <v>544000000</v>
      </c>
      <c r="F47" s="216">
        <f>F42-SUM(F44:F46)</f>
        <v>907000000</v>
      </c>
      <c r="G47" s="209"/>
      <c r="H47" s="209"/>
      <c r="I47" s="216">
        <f>I42-SUM(I44:I46)</f>
        <v>513000000</v>
      </c>
      <c r="J47" s="222"/>
      <c r="K47" s="222"/>
      <c r="L47" s="222"/>
      <c r="M47" s="223"/>
      <c r="N47" s="266"/>
      <c r="O47" s="95"/>
      <c r="P47" s="95"/>
    </row>
    <row r="48" spans="1:20" x14ac:dyDescent="0.3">
      <c r="A48" s="261"/>
      <c r="B48" s="261"/>
      <c r="C48" s="261"/>
      <c r="D48" s="261"/>
      <c r="E48" s="261"/>
      <c r="F48" s="261"/>
      <c r="G48" s="261"/>
      <c r="H48" s="261"/>
      <c r="I48" s="261"/>
      <c r="J48" s="261"/>
      <c r="K48" s="261"/>
      <c r="L48" s="261"/>
      <c r="M48" s="261"/>
      <c r="N48" s="261"/>
    </row>
    <row r="49" spans="1:14" ht="19.8" x14ac:dyDescent="0.3">
      <c r="A49" s="402" t="s">
        <v>325</v>
      </c>
      <c r="B49" s="388"/>
      <c r="C49" s="388"/>
      <c r="D49" s="386"/>
      <c r="E49" s="386"/>
      <c r="F49" s="388"/>
      <c r="G49" s="388"/>
      <c r="H49" s="388"/>
      <c r="I49" s="388"/>
      <c r="J49" s="388"/>
      <c r="K49" s="388"/>
      <c r="L49" s="388"/>
      <c r="M49" s="388"/>
      <c r="N49" s="261"/>
    </row>
    <row r="50" spans="1:14" ht="38.25" customHeight="1" x14ac:dyDescent="0.3">
      <c r="A50" s="493" t="s">
        <v>347</v>
      </c>
      <c r="B50" s="494"/>
      <c r="C50" s="495"/>
      <c r="D50" s="495"/>
      <c r="E50" s="495"/>
      <c r="F50" s="496"/>
      <c r="G50" s="496"/>
      <c r="H50" s="496"/>
      <c r="I50" s="496"/>
      <c r="J50" s="496"/>
      <c r="K50" s="496"/>
      <c r="L50" s="495"/>
      <c r="M50" s="495"/>
    </row>
  </sheetData>
  <mergeCells count="3">
    <mergeCell ref="A1:M1"/>
    <mergeCell ref="A2:M2"/>
    <mergeCell ref="A50:M50"/>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topLeftCell="A21" zoomScale="60" zoomScaleNormal="60" workbookViewId="0">
      <selection activeCell="O54" sqref="O54"/>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0" width="13.109375" style="104" hidden="1" customWidth="1"/>
    <col min="11" max="11" width="14.6640625" style="104" hidden="1" customWidth="1"/>
    <col min="12" max="12" width="19" style="104" hidden="1" customWidth="1"/>
    <col min="13" max="13" width="17.6640625" style="104" hidden="1" customWidth="1"/>
    <col min="14" max="16384" width="21.44140625" style="104"/>
  </cols>
  <sheetData>
    <row r="1" spans="1:34" s="101" customFormat="1" ht="18.75" customHeight="1" x14ac:dyDescent="0.35">
      <c r="A1" s="472" t="s">
        <v>21</v>
      </c>
      <c r="B1" s="472"/>
      <c r="C1" s="472"/>
      <c r="D1" s="472"/>
      <c r="E1" s="472"/>
      <c r="F1" s="472"/>
      <c r="G1" s="472"/>
      <c r="H1" s="472"/>
      <c r="I1" s="472"/>
      <c r="J1" s="472"/>
      <c r="K1" s="472"/>
      <c r="L1" s="472"/>
      <c r="M1" s="472"/>
      <c r="O1" s="94"/>
      <c r="P1" s="97"/>
    </row>
    <row r="2" spans="1:34" s="101" customFormat="1" ht="18.75" customHeight="1" x14ac:dyDescent="0.35">
      <c r="A2" s="472" t="s">
        <v>27</v>
      </c>
      <c r="B2" s="472"/>
      <c r="C2" s="472"/>
      <c r="D2" s="472"/>
      <c r="E2" s="472"/>
      <c r="F2" s="472"/>
      <c r="G2" s="472"/>
      <c r="H2" s="472"/>
      <c r="I2" s="472"/>
      <c r="J2" s="472"/>
      <c r="K2" s="472"/>
      <c r="L2" s="472"/>
      <c r="M2" s="472"/>
      <c r="O2" s="94"/>
      <c r="P2" s="97"/>
    </row>
    <row r="3" spans="1:34" ht="18.75" customHeight="1" x14ac:dyDescent="0.3">
      <c r="A3" s="96"/>
      <c r="B3" s="96"/>
      <c r="C3" s="96"/>
      <c r="D3" s="96"/>
      <c r="E3" s="96"/>
      <c r="F3" s="96"/>
      <c r="G3" s="96"/>
      <c r="H3" s="96"/>
      <c r="I3" s="96"/>
      <c r="J3" s="96"/>
      <c r="K3" s="96"/>
      <c r="L3" s="96"/>
      <c r="M3" s="96"/>
      <c r="N3" s="96"/>
      <c r="O3" s="96"/>
      <c r="P3" s="96"/>
      <c r="Q3" s="96"/>
    </row>
    <row r="4" spans="1:34" ht="18.75" customHeight="1" x14ac:dyDescent="0.3">
      <c r="A4" s="16"/>
      <c r="B4" s="95"/>
      <c r="C4" s="11" t="s">
        <v>28</v>
      </c>
      <c r="D4" s="11" t="s">
        <v>29</v>
      </c>
      <c r="E4" s="11" t="s">
        <v>30</v>
      </c>
      <c r="F4" s="11" t="s">
        <v>31</v>
      </c>
      <c r="G4" s="11" t="s">
        <v>32</v>
      </c>
      <c r="H4" s="12"/>
      <c r="I4" s="11" t="s">
        <v>28</v>
      </c>
      <c r="J4" s="11" t="s">
        <v>29</v>
      </c>
      <c r="K4" s="11" t="s">
        <v>30</v>
      </c>
      <c r="L4" s="11" t="s">
        <v>31</v>
      </c>
      <c r="M4" s="11" t="s">
        <v>32</v>
      </c>
      <c r="N4" s="95"/>
      <c r="O4" s="95"/>
      <c r="P4" s="95"/>
      <c r="Q4" s="95"/>
      <c r="R4" s="95"/>
      <c r="S4" s="95"/>
      <c r="T4" s="95"/>
      <c r="U4" s="95"/>
      <c r="V4" s="95"/>
      <c r="W4" s="95"/>
      <c r="X4" s="95"/>
      <c r="Y4" s="95"/>
      <c r="Z4" s="95"/>
      <c r="AA4" s="95"/>
      <c r="AB4" s="95"/>
      <c r="AC4" s="95"/>
      <c r="AD4" s="95"/>
    </row>
    <row r="5" spans="1:34" ht="18.75" hidden="1" customHeight="1" x14ac:dyDescent="0.3">
      <c r="A5" s="77" t="s">
        <v>33</v>
      </c>
      <c r="B5" s="95"/>
      <c r="C5" s="134">
        <v>2016</v>
      </c>
      <c r="D5" s="134">
        <v>2016</v>
      </c>
      <c r="E5" s="134">
        <v>2016</v>
      </c>
      <c r="F5" s="134">
        <v>2016</v>
      </c>
      <c r="G5" s="134">
        <v>2016</v>
      </c>
      <c r="H5" s="81"/>
      <c r="I5" s="134">
        <v>2016</v>
      </c>
      <c r="J5" s="134">
        <v>2016</v>
      </c>
      <c r="K5" s="134">
        <v>2016</v>
      </c>
      <c r="L5" s="134">
        <v>2016</v>
      </c>
      <c r="M5" s="134">
        <v>2016</v>
      </c>
      <c r="N5" s="95"/>
      <c r="O5" s="95"/>
      <c r="P5" s="95"/>
      <c r="Q5" s="95"/>
      <c r="R5" s="95"/>
      <c r="S5" s="95"/>
      <c r="T5" s="95"/>
      <c r="U5" s="95"/>
      <c r="V5" s="95"/>
      <c r="W5" s="95"/>
      <c r="X5" s="95"/>
      <c r="Y5" s="95"/>
      <c r="Z5" s="95"/>
      <c r="AA5" s="95"/>
      <c r="AB5" s="95"/>
      <c r="AC5" s="95"/>
      <c r="AD5" s="95"/>
    </row>
    <row r="6" spans="1:34" ht="18.75" hidden="1" customHeight="1" x14ac:dyDescent="0.3">
      <c r="A6" s="22" t="s">
        <v>227</v>
      </c>
      <c r="B6" s="95"/>
      <c r="C6" s="16"/>
      <c r="D6" s="16"/>
      <c r="E6" s="16"/>
      <c r="F6" s="16"/>
      <c r="G6" s="16"/>
      <c r="H6" s="95"/>
      <c r="I6" s="16"/>
      <c r="J6" s="16"/>
      <c r="K6" s="16"/>
      <c r="L6" s="16"/>
      <c r="M6" s="16"/>
      <c r="N6" s="95"/>
      <c r="O6" s="95"/>
      <c r="P6" s="95"/>
      <c r="Q6" s="95"/>
      <c r="R6" s="95"/>
      <c r="S6" s="95"/>
      <c r="T6" s="95"/>
      <c r="U6" s="95"/>
      <c r="V6" s="95"/>
      <c r="W6" s="95"/>
      <c r="X6" s="95"/>
      <c r="Y6" s="95"/>
      <c r="Z6" s="95"/>
      <c r="AA6" s="95"/>
      <c r="AB6" s="95"/>
      <c r="AC6" s="95"/>
      <c r="AD6" s="95"/>
    </row>
    <row r="7" spans="1:34" ht="18.75" hidden="1" customHeight="1" x14ac:dyDescent="0.3">
      <c r="A7" s="23" t="s">
        <v>37</v>
      </c>
      <c r="B7" s="95"/>
      <c r="C7" s="82">
        <v>134000000</v>
      </c>
      <c r="D7" s="82"/>
      <c r="E7" s="82">
        <v>223000000</v>
      </c>
      <c r="F7" s="82">
        <v>110000000</v>
      </c>
      <c r="G7" s="82">
        <f>SUM(C7:F7)</f>
        <v>467000000</v>
      </c>
      <c r="H7" s="21"/>
      <c r="I7" s="82">
        <v>134000000</v>
      </c>
      <c r="J7" s="82"/>
      <c r="K7" s="82">
        <v>223000000</v>
      </c>
      <c r="L7" s="82">
        <v>110000000</v>
      </c>
      <c r="M7" s="82">
        <f>SUM(I7:L7)</f>
        <v>467000000</v>
      </c>
      <c r="N7" s="95"/>
      <c r="O7" s="95"/>
      <c r="P7" s="95"/>
      <c r="Q7" s="95"/>
      <c r="R7" s="95"/>
      <c r="S7" s="95"/>
      <c r="T7" s="95"/>
      <c r="U7" s="95"/>
      <c r="V7" s="95"/>
      <c r="W7" s="95"/>
      <c r="X7" s="95"/>
      <c r="Y7" s="95"/>
      <c r="Z7" s="95"/>
      <c r="AA7" s="95"/>
      <c r="AB7" s="95"/>
      <c r="AC7" s="95"/>
      <c r="AD7" s="95"/>
    </row>
    <row r="8" spans="1:34" ht="18.75" hidden="1" customHeight="1" x14ac:dyDescent="0.3">
      <c r="A8" s="23" t="s">
        <v>42</v>
      </c>
      <c r="B8" s="95"/>
      <c r="C8" s="82">
        <v>53000000</v>
      </c>
      <c r="D8" s="82"/>
      <c r="E8" s="82">
        <v>117000000</v>
      </c>
      <c r="F8" s="82">
        <v>70000000</v>
      </c>
      <c r="G8" s="82">
        <f>SUM(C8:F8)</f>
        <v>240000000</v>
      </c>
      <c r="H8" s="21"/>
      <c r="I8" s="82">
        <v>53000000</v>
      </c>
      <c r="J8" s="82"/>
      <c r="K8" s="82">
        <v>117000000</v>
      </c>
      <c r="L8" s="82">
        <v>70000000</v>
      </c>
      <c r="M8" s="82">
        <f>SUM(I8:L8)</f>
        <v>240000000</v>
      </c>
      <c r="N8" s="95"/>
      <c r="O8" s="95"/>
      <c r="P8" s="95"/>
      <c r="Q8" s="95"/>
      <c r="R8" s="95"/>
      <c r="S8" s="95"/>
      <c r="T8" s="95"/>
      <c r="U8" s="95"/>
      <c r="V8" s="95"/>
      <c r="W8" s="95"/>
      <c r="X8" s="95"/>
      <c r="Y8" s="95"/>
      <c r="Z8" s="95"/>
      <c r="AA8" s="95"/>
      <c r="AB8" s="95"/>
      <c r="AC8" s="95"/>
      <c r="AD8" s="95"/>
    </row>
    <row r="9" spans="1:34" ht="18.75" hidden="1" customHeight="1" x14ac:dyDescent="0.3">
      <c r="A9" s="44" t="s">
        <v>228</v>
      </c>
      <c r="B9" s="95"/>
      <c r="C9" s="84">
        <v>187000000</v>
      </c>
      <c r="D9" s="84"/>
      <c r="E9" s="84">
        <v>340000000</v>
      </c>
      <c r="F9" s="84">
        <f>SUM(F7:F8)</f>
        <v>180000000</v>
      </c>
      <c r="G9" s="84">
        <f>SUM(C9:F9)</f>
        <v>707000000</v>
      </c>
      <c r="H9" s="83"/>
      <c r="I9" s="84">
        <v>187000000</v>
      </c>
      <c r="J9" s="84"/>
      <c r="K9" s="84">
        <v>340000000</v>
      </c>
      <c r="L9" s="84">
        <f>SUM(L7:L8)</f>
        <v>180000000</v>
      </c>
      <c r="M9" s="84">
        <f>SUM(I9:L9)</f>
        <v>707000000</v>
      </c>
      <c r="N9" s="95"/>
      <c r="O9" s="95"/>
      <c r="P9" s="95"/>
      <c r="Q9" s="95"/>
      <c r="R9" s="95"/>
      <c r="S9" s="95"/>
      <c r="T9" s="95"/>
      <c r="U9" s="95"/>
      <c r="V9" s="95"/>
      <c r="W9" s="95"/>
      <c r="X9" s="95"/>
      <c r="Y9" s="95"/>
      <c r="Z9" s="95"/>
      <c r="AA9" s="95"/>
      <c r="AB9" s="95"/>
      <c r="AC9" s="95"/>
      <c r="AD9" s="95"/>
    </row>
    <row r="10" spans="1:34" ht="18.75" hidden="1" customHeight="1" x14ac:dyDescent="0.3">
      <c r="A10" s="22" t="s">
        <v>229</v>
      </c>
      <c r="B10" s="95"/>
      <c r="C10" s="85">
        <v>151000000</v>
      </c>
      <c r="D10" s="85"/>
      <c r="E10" s="85">
        <v>209000000</v>
      </c>
      <c r="F10" s="85">
        <v>96000000</v>
      </c>
      <c r="G10" s="85">
        <f>SUM(C10:F10)</f>
        <v>456000000</v>
      </c>
      <c r="H10" s="20"/>
      <c r="I10" s="85">
        <v>151000000</v>
      </c>
      <c r="J10" s="85"/>
      <c r="K10" s="85">
        <v>209000000</v>
      </c>
      <c r="L10" s="85">
        <v>96000000</v>
      </c>
      <c r="M10" s="85">
        <f>SUM(I10:L10)</f>
        <v>456000000</v>
      </c>
      <c r="N10" s="95"/>
      <c r="O10" s="95"/>
      <c r="P10" s="95"/>
      <c r="Q10" s="95"/>
      <c r="R10" s="95"/>
      <c r="S10" s="95"/>
      <c r="T10" s="95"/>
      <c r="U10" s="95"/>
      <c r="V10" s="95"/>
      <c r="W10" s="95"/>
      <c r="X10" s="95"/>
      <c r="Y10" s="95"/>
      <c r="Z10" s="95"/>
      <c r="AA10" s="95"/>
      <c r="AB10" s="95"/>
      <c r="AC10" s="95"/>
      <c r="AD10" s="95"/>
    </row>
    <row r="11" spans="1:34" ht="18.75" hidden="1" customHeight="1" x14ac:dyDescent="0.3">
      <c r="A11" s="23" t="s">
        <v>230</v>
      </c>
      <c r="B11" s="95"/>
      <c r="C11" s="85"/>
      <c r="D11" s="85"/>
      <c r="E11" s="85"/>
      <c r="F11" s="85"/>
      <c r="G11" s="85"/>
      <c r="H11" s="20"/>
      <c r="I11" s="85"/>
      <c r="J11" s="85"/>
      <c r="K11" s="85"/>
      <c r="L11" s="85"/>
      <c r="M11" s="85"/>
      <c r="N11" s="95"/>
      <c r="O11" s="95"/>
      <c r="P11" s="95"/>
      <c r="Q11" s="95"/>
      <c r="R11" s="95"/>
      <c r="S11" s="95"/>
      <c r="T11" s="95"/>
      <c r="U11" s="95"/>
      <c r="V11" s="95"/>
      <c r="W11" s="95"/>
      <c r="X11" s="95"/>
      <c r="Y11" s="95"/>
      <c r="Z11" s="95"/>
      <c r="AA11" s="95"/>
      <c r="AB11" s="95"/>
      <c r="AC11" s="95"/>
      <c r="AD11" s="95"/>
    </row>
    <row r="12" spans="1:34" ht="18.75" hidden="1" customHeight="1" x14ac:dyDescent="0.3">
      <c r="A12" s="23" t="s">
        <v>53</v>
      </c>
      <c r="B12" s="95"/>
      <c r="C12" s="85">
        <v>-48000000</v>
      </c>
      <c r="D12" s="85"/>
      <c r="E12" s="85">
        <v>-31000000</v>
      </c>
      <c r="F12" s="85">
        <v>-31000000</v>
      </c>
      <c r="G12" s="85">
        <f>SUM(C12:F12)</f>
        <v>-110000000</v>
      </c>
      <c r="H12" s="20"/>
      <c r="I12" s="85">
        <v>-48000000</v>
      </c>
      <c r="J12" s="85"/>
      <c r="K12" s="85">
        <v>-31000000</v>
      </c>
      <c r="L12" s="85">
        <v>-31000000</v>
      </c>
      <c r="M12" s="85">
        <f>SUM(I12:L12)</f>
        <v>-110000000</v>
      </c>
      <c r="N12" s="95"/>
      <c r="O12" s="95"/>
      <c r="P12" s="95"/>
      <c r="Q12" s="95"/>
      <c r="R12" s="95"/>
      <c r="S12" s="95"/>
      <c r="T12" s="95"/>
      <c r="U12" s="95"/>
      <c r="V12" s="95"/>
      <c r="W12" s="95"/>
      <c r="X12" s="95"/>
      <c r="Y12" s="95"/>
      <c r="Z12" s="95"/>
      <c r="AA12" s="95"/>
      <c r="AB12" s="95"/>
      <c r="AC12" s="95"/>
      <c r="AD12" s="95"/>
    </row>
    <row r="13" spans="1:34" ht="18.75" hidden="1" customHeight="1" x14ac:dyDescent="0.3">
      <c r="A13" s="23" t="s">
        <v>55</v>
      </c>
      <c r="B13" s="95"/>
      <c r="C13" s="85">
        <v>-7000000</v>
      </c>
      <c r="D13" s="85"/>
      <c r="E13" s="85">
        <v>-1000000</v>
      </c>
      <c r="F13" s="85">
        <v>-1000000</v>
      </c>
      <c r="G13" s="85">
        <f>SUM(C13:F13)</f>
        <v>-9000000</v>
      </c>
      <c r="H13" s="20"/>
      <c r="I13" s="85">
        <v>-7000000</v>
      </c>
      <c r="J13" s="85"/>
      <c r="K13" s="85">
        <v>-1000000</v>
      </c>
      <c r="L13" s="85">
        <v>-1000000</v>
      </c>
      <c r="M13" s="85">
        <f>SUM(I13:L13)</f>
        <v>-9000000</v>
      </c>
      <c r="N13" s="95"/>
      <c r="O13" s="95"/>
      <c r="P13" s="95"/>
      <c r="Q13" s="95"/>
      <c r="R13" s="95"/>
      <c r="S13" s="95"/>
      <c r="T13" s="95"/>
      <c r="U13" s="95"/>
      <c r="V13" s="95"/>
      <c r="W13" s="95"/>
      <c r="X13" s="95"/>
      <c r="Y13" s="95"/>
      <c r="Z13" s="95"/>
      <c r="AA13" s="95"/>
      <c r="AB13" s="95"/>
      <c r="AC13" s="95"/>
      <c r="AD13" s="95"/>
    </row>
    <row r="14" spans="1:34" ht="18.75" hidden="1" customHeight="1" x14ac:dyDescent="0.3">
      <c r="A14" s="44" t="s">
        <v>231</v>
      </c>
      <c r="B14" s="95"/>
      <c r="C14" s="84">
        <v>96000000</v>
      </c>
      <c r="D14" s="84"/>
      <c r="E14" s="84">
        <v>177000000</v>
      </c>
      <c r="F14" s="84">
        <f>SUM(F10:F13)</f>
        <v>64000000</v>
      </c>
      <c r="G14" s="84">
        <f>SUM(C14:F14)</f>
        <v>337000000</v>
      </c>
      <c r="H14" s="83"/>
      <c r="I14" s="84">
        <v>96000000</v>
      </c>
      <c r="J14" s="84"/>
      <c r="K14" s="84">
        <v>177000000</v>
      </c>
      <c r="L14" s="84">
        <f>SUM(L10:L13)</f>
        <v>64000000</v>
      </c>
      <c r="M14" s="84">
        <f>SUM(I14:L14)</f>
        <v>337000000</v>
      </c>
      <c r="N14" s="95"/>
      <c r="O14" s="95"/>
      <c r="P14" s="95"/>
      <c r="Q14" s="95"/>
      <c r="R14" s="95"/>
      <c r="S14" s="95"/>
      <c r="T14" s="95"/>
      <c r="U14" s="95"/>
      <c r="V14" s="95"/>
      <c r="W14" s="95"/>
      <c r="X14" s="95"/>
      <c r="Y14" s="95"/>
      <c r="Z14" s="95"/>
      <c r="AA14" s="95"/>
      <c r="AB14" s="95"/>
      <c r="AC14" s="95"/>
      <c r="AD14" s="95"/>
    </row>
    <row r="15" spans="1:34" ht="37.5" hidden="1" customHeight="1" x14ac:dyDescent="0.3">
      <c r="A15" s="38" t="s">
        <v>232</v>
      </c>
      <c r="B15" s="95"/>
      <c r="C15" s="87">
        <v>283000000</v>
      </c>
      <c r="D15" s="87"/>
      <c r="E15" s="87">
        <v>517000000</v>
      </c>
      <c r="F15" s="87">
        <f>F9+F14</f>
        <v>244000000</v>
      </c>
      <c r="G15" s="87">
        <f>SUM(C15:F15)</f>
        <v>1044000000</v>
      </c>
      <c r="H15" s="86"/>
      <c r="I15" s="87">
        <v>283000000</v>
      </c>
      <c r="J15" s="87"/>
      <c r="K15" s="87">
        <v>517000000</v>
      </c>
      <c r="L15" s="87">
        <f>L9+L14</f>
        <v>244000000</v>
      </c>
      <c r="M15" s="87">
        <f>SUM(I15:L15)</f>
        <v>1044000000</v>
      </c>
      <c r="N15" s="95"/>
      <c r="O15" s="95"/>
      <c r="P15" s="95"/>
      <c r="Q15" s="95"/>
      <c r="R15" s="95"/>
      <c r="S15" s="95"/>
      <c r="T15" s="95"/>
      <c r="U15" s="95"/>
      <c r="V15" s="95"/>
      <c r="W15" s="95"/>
      <c r="X15" s="95"/>
      <c r="Y15" s="95"/>
      <c r="Z15" s="95"/>
      <c r="AA15" s="95"/>
      <c r="AB15" s="95"/>
      <c r="AC15" s="95"/>
      <c r="AD15" s="95"/>
    </row>
    <row r="16" spans="1:34" ht="18.75" hidden="1" customHeight="1" x14ac:dyDescent="0.3">
      <c r="A16" s="95"/>
      <c r="B16" s="95"/>
      <c r="C16" s="227"/>
      <c r="D16" s="227"/>
      <c r="E16" s="227"/>
      <c r="F16" s="227"/>
      <c r="G16" s="227"/>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row>
    <row r="17" spans="1:34" ht="18.75" hidden="1" customHeight="1" x14ac:dyDescent="0.3">
      <c r="A17" s="95"/>
      <c r="B17" s="95"/>
      <c r="C17" s="227"/>
      <c r="D17" s="227"/>
      <c r="E17" s="88"/>
      <c r="F17" s="227"/>
      <c r="G17" s="227"/>
      <c r="H17" s="95"/>
      <c r="I17" s="95"/>
      <c r="J17" s="95"/>
      <c r="K17" s="88"/>
      <c r="L17" s="95"/>
      <c r="M17" s="95"/>
      <c r="N17" s="95"/>
      <c r="O17" s="95"/>
      <c r="P17" s="95"/>
      <c r="Q17" s="95"/>
      <c r="R17" s="95"/>
      <c r="S17" s="95"/>
      <c r="T17" s="95"/>
      <c r="U17" s="95"/>
      <c r="V17" s="95"/>
      <c r="W17" s="95"/>
      <c r="X17" s="95"/>
      <c r="Y17" s="95"/>
      <c r="Z17" s="95"/>
      <c r="AA17" s="95"/>
      <c r="AB17" s="95"/>
      <c r="AC17" s="95"/>
      <c r="AD17" s="95"/>
      <c r="AE17" s="95"/>
      <c r="AF17" s="95"/>
      <c r="AG17" s="95"/>
      <c r="AH17" s="95"/>
    </row>
    <row r="18" spans="1:34" ht="18.75" hidden="1" customHeight="1" x14ac:dyDescent="0.3">
      <c r="A18" s="35" t="s">
        <v>194</v>
      </c>
      <c r="B18" s="95"/>
      <c r="C18" s="11" t="s">
        <v>28</v>
      </c>
      <c r="D18" s="76"/>
      <c r="E18" s="11" t="s">
        <v>29</v>
      </c>
      <c r="F18" s="11" t="s">
        <v>29</v>
      </c>
      <c r="G18" s="11" t="s">
        <v>32</v>
      </c>
      <c r="H18" s="95"/>
      <c r="I18" s="11" t="s">
        <v>28</v>
      </c>
      <c r="J18" s="76"/>
      <c r="K18" s="11" t="s">
        <v>29</v>
      </c>
      <c r="L18" s="11" t="s">
        <v>29</v>
      </c>
      <c r="M18" s="11" t="s">
        <v>32</v>
      </c>
      <c r="N18" s="95"/>
      <c r="O18" s="95"/>
      <c r="P18" s="95"/>
      <c r="Q18" s="95"/>
      <c r="R18" s="95"/>
      <c r="S18" s="95"/>
      <c r="T18" s="95"/>
      <c r="U18" s="95"/>
      <c r="V18" s="95"/>
      <c r="W18" s="95"/>
      <c r="X18" s="95"/>
      <c r="Y18" s="95"/>
      <c r="Z18" s="95"/>
      <c r="AA18" s="95"/>
      <c r="AB18" s="95"/>
      <c r="AC18" s="95"/>
      <c r="AD18" s="95"/>
      <c r="AE18" s="95"/>
      <c r="AF18" s="95"/>
      <c r="AG18" s="95"/>
      <c r="AH18" s="95"/>
    </row>
    <row r="19" spans="1:34" ht="18.75" customHeight="1" x14ac:dyDescent="0.3">
      <c r="A19" s="77" t="s">
        <v>33</v>
      </c>
      <c r="B19" s="95"/>
      <c r="C19" s="135">
        <v>2016000000</v>
      </c>
      <c r="D19" s="135">
        <v>2016000000</v>
      </c>
      <c r="E19" s="135">
        <v>2016000000</v>
      </c>
      <c r="F19" s="135">
        <v>2016000000</v>
      </c>
      <c r="G19" s="134">
        <v>2016</v>
      </c>
      <c r="H19" s="95"/>
      <c r="I19" s="230" t="s">
        <v>290</v>
      </c>
      <c r="J19" s="230" t="s">
        <v>290</v>
      </c>
      <c r="K19" s="230" t="s">
        <v>290</v>
      </c>
      <c r="L19" s="230" t="s">
        <v>290</v>
      </c>
      <c r="M19" s="230" t="s">
        <v>290</v>
      </c>
      <c r="N19" s="95"/>
      <c r="O19" s="95"/>
      <c r="P19" s="95"/>
      <c r="Q19" s="95"/>
      <c r="R19" s="95"/>
      <c r="S19" s="95"/>
      <c r="T19" s="95"/>
      <c r="U19" s="95"/>
      <c r="V19" s="95"/>
      <c r="W19" s="95"/>
      <c r="X19" s="95"/>
      <c r="Y19" s="95"/>
      <c r="Z19" s="95"/>
      <c r="AA19" s="95"/>
      <c r="AB19" s="95"/>
      <c r="AC19" s="95"/>
      <c r="AD19" s="95"/>
      <c r="AE19" s="95"/>
      <c r="AF19" s="95"/>
      <c r="AG19" s="95"/>
      <c r="AH19" s="95"/>
    </row>
    <row r="20" spans="1:34" ht="18.75" customHeight="1" x14ac:dyDescent="0.3">
      <c r="A20" s="35" t="s">
        <v>194</v>
      </c>
      <c r="B20" s="95"/>
      <c r="C20" s="89"/>
      <c r="D20" s="89"/>
      <c r="E20" s="89"/>
      <c r="F20" s="89"/>
      <c r="G20" s="89"/>
      <c r="H20" s="95"/>
      <c r="I20" s="89"/>
      <c r="J20" s="89"/>
      <c r="K20" s="89"/>
      <c r="L20" s="89"/>
      <c r="M20" s="89"/>
      <c r="N20" s="95"/>
      <c r="O20" s="95"/>
      <c r="P20" s="95"/>
      <c r="Q20" s="95"/>
      <c r="R20" s="95"/>
      <c r="S20" s="95"/>
      <c r="T20" s="95"/>
      <c r="U20" s="95"/>
      <c r="V20" s="95"/>
      <c r="W20" s="95"/>
      <c r="X20" s="95"/>
      <c r="Y20" s="95"/>
      <c r="Z20" s="95"/>
      <c r="AA20" s="95"/>
      <c r="AB20" s="95"/>
      <c r="AC20" s="95"/>
      <c r="AD20" s="95"/>
      <c r="AE20" s="95"/>
      <c r="AF20" s="95"/>
      <c r="AG20" s="95"/>
      <c r="AH20" s="95"/>
    </row>
    <row r="21" spans="1:34" ht="18.75" customHeight="1" x14ac:dyDescent="0.3">
      <c r="A21" s="23" t="s">
        <v>66</v>
      </c>
      <c r="B21" s="95"/>
      <c r="C21" s="82">
        <v>14000000</v>
      </c>
      <c r="D21" s="82">
        <v>37000000</v>
      </c>
      <c r="E21" s="82">
        <v>59000000</v>
      </c>
      <c r="F21" s="82">
        <v>65000000</v>
      </c>
      <c r="G21" s="82">
        <f>SUM(C21:F21)</f>
        <v>175000000</v>
      </c>
      <c r="H21" s="95"/>
      <c r="I21" s="82">
        <v>69000000</v>
      </c>
      <c r="J21" s="82"/>
      <c r="K21" s="82"/>
      <c r="L21" s="82"/>
      <c r="M21" s="82">
        <f>SUM(I21:L21)</f>
        <v>69000000</v>
      </c>
      <c r="N21" s="95"/>
      <c r="O21" s="95"/>
      <c r="P21" s="95"/>
      <c r="Q21" s="95"/>
      <c r="R21" s="95"/>
      <c r="S21" s="95"/>
      <c r="T21" s="95"/>
      <c r="U21" s="95"/>
      <c r="V21" s="95"/>
      <c r="W21" s="95"/>
      <c r="X21" s="95"/>
      <c r="Y21" s="95"/>
      <c r="Z21" s="95"/>
      <c r="AA21" s="95"/>
      <c r="AB21" s="95"/>
      <c r="AC21" s="95"/>
      <c r="AD21" s="95"/>
      <c r="AE21" s="95"/>
      <c r="AF21" s="95"/>
      <c r="AG21" s="95"/>
      <c r="AH21" s="95"/>
    </row>
    <row r="22" spans="1:34" ht="18.75" customHeight="1" x14ac:dyDescent="0.3">
      <c r="A22" s="23" t="s">
        <v>233</v>
      </c>
      <c r="B22" s="95"/>
      <c r="C22" s="85">
        <v>22000000</v>
      </c>
      <c r="D22" s="85">
        <v>25000000</v>
      </c>
      <c r="E22" s="85">
        <v>25000000</v>
      </c>
      <c r="F22" s="85">
        <v>25000000</v>
      </c>
      <c r="G22" s="85">
        <f>SUM(C22:F22)</f>
        <v>97000000</v>
      </c>
      <c r="H22" s="95"/>
      <c r="I22" s="85">
        <v>23000000</v>
      </c>
      <c r="J22" s="85"/>
      <c r="K22" s="85"/>
      <c r="L22" s="85"/>
      <c r="M22" s="85">
        <f>SUM(I22:L22)</f>
        <v>23000000</v>
      </c>
      <c r="N22" s="95"/>
      <c r="O22" s="95"/>
      <c r="P22" s="95"/>
      <c r="Q22" s="95"/>
      <c r="R22" s="95"/>
      <c r="S22" s="95"/>
      <c r="T22" s="95"/>
      <c r="U22" s="95"/>
      <c r="V22" s="95"/>
      <c r="W22" s="95"/>
      <c r="X22" s="95"/>
      <c r="Y22" s="95"/>
      <c r="Z22" s="95"/>
      <c r="AA22" s="95"/>
      <c r="AB22" s="95"/>
      <c r="AC22" s="95"/>
      <c r="AD22" s="95"/>
      <c r="AE22" s="95"/>
      <c r="AF22" s="95"/>
      <c r="AG22" s="95"/>
      <c r="AH22" s="95"/>
    </row>
    <row r="23" spans="1:34" ht="18.75" customHeight="1" x14ac:dyDescent="0.3">
      <c r="A23" s="67" t="s">
        <v>196</v>
      </c>
      <c r="B23" s="95"/>
      <c r="C23" s="105">
        <v>2000000</v>
      </c>
      <c r="D23" s="105">
        <v>5000000</v>
      </c>
      <c r="E23" s="105">
        <v>10000000</v>
      </c>
      <c r="F23" s="105">
        <v>11000000</v>
      </c>
      <c r="G23" s="105">
        <f>SUM(C23:F23)</f>
        <v>28000000</v>
      </c>
      <c r="H23" s="95"/>
      <c r="I23" s="105">
        <v>14000000</v>
      </c>
      <c r="J23" s="105"/>
      <c r="K23" s="105"/>
      <c r="L23" s="105"/>
      <c r="M23" s="105">
        <f>SUM(I23:L23)</f>
        <v>14000000</v>
      </c>
      <c r="N23" s="95"/>
      <c r="O23" s="95"/>
      <c r="P23" s="95"/>
      <c r="Q23" s="95"/>
      <c r="R23" s="95"/>
      <c r="S23" s="95"/>
      <c r="T23" s="95"/>
      <c r="U23" s="95"/>
      <c r="V23" s="95"/>
      <c r="W23" s="95"/>
      <c r="X23" s="95"/>
      <c r="Y23" s="95"/>
      <c r="Z23" s="95"/>
      <c r="AA23" s="95"/>
      <c r="AB23" s="95"/>
      <c r="AC23" s="95"/>
      <c r="AD23" s="95"/>
      <c r="AE23" s="95"/>
      <c r="AF23" s="95"/>
      <c r="AG23" s="95"/>
      <c r="AH23" s="95"/>
    </row>
    <row r="24" spans="1:34" ht="19.2" x14ac:dyDescent="0.3">
      <c r="A24" s="44" t="s">
        <v>359</v>
      </c>
      <c r="B24" s="95"/>
      <c r="C24" s="109">
        <v>38000000</v>
      </c>
      <c r="D24" s="109">
        <v>67000000</v>
      </c>
      <c r="E24" s="109">
        <v>94000000</v>
      </c>
      <c r="F24" s="109">
        <v>101000000</v>
      </c>
      <c r="G24" s="109">
        <f>SUM(C24:F24)</f>
        <v>300000000</v>
      </c>
      <c r="H24" s="95"/>
      <c r="I24" s="109">
        <v>106000000</v>
      </c>
      <c r="J24" s="109"/>
      <c r="K24" s="109"/>
      <c r="L24" s="109"/>
      <c r="M24" s="109"/>
      <c r="N24" s="95"/>
      <c r="O24" s="95"/>
      <c r="P24" s="95"/>
      <c r="Q24" s="95"/>
      <c r="R24" s="95"/>
      <c r="S24" s="95"/>
      <c r="T24" s="95"/>
      <c r="U24" s="95"/>
      <c r="V24" s="95"/>
      <c r="W24" s="95"/>
      <c r="X24" s="95"/>
      <c r="Y24" s="95"/>
      <c r="Z24" s="95"/>
      <c r="AA24" s="95"/>
      <c r="AB24" s="95"/>
      <c r="AC24" s="95"/>
      <c r="AD24" s="95"/>
      <c r="AE24" s="95"/>
      <c r="AF24" s="95"/>
      <c r="AG24" s="95"/>
      <c r="AH24" s="95"/>
    </row>
    <row r="25" spans="1:34" s="419" customFormat="1" x14ac:dyDescent="0.3">
      <c r="A25" s="425"/>
      <c r="B25" s="418"/>
      <c r="C25" s="426"/>
      <c r="D25" s="426"/>
      <c r="E25" s="426"/>
      <c r="F25" s="426"/>
      <c r="G25" s="426"/>
      <c r="H25" s="418"/>
      <c r="I25" s="426"/>
      <c r="J25" s="426"/>
      <c r="K25" s="426"/>
      <c r="L25" s="426"/>
      <c r="M25" s="426"/>
      <c r="N25" s="418"/>
      <c r="O25" s="418"/>
      <c r="P25" s="418"/>
      <c r="Q25" s="418"/>
      <c r="R25" s="418"/>
      <c r="S25" s="418"/>
      <c r="T25" s="418"/>
      <c r="U25" s="418"/>
      <c r="V25" s="418"/>
      <c r="W25" s="418"/>
      <c r="X25" s="418"/>
      <c r="Y25" s="418"/>
      <c r="Z25" s="418"/>
      <c r="AA25" s="418"/>
      <c r="AB25" s="418"/>
      <c r="AC25" s="418"/>
      <c r="AD25" s="418"/>
      <c r="AE25" s="418"/>
      <c r="AF25" s="418"/>
      <c r="AG25" s="418"/>
      <c r="AH25" s="418"/>
    </row>
    <row r="26" spans="1:34" s="419" customFormat="1" x14ac:dyDescent="0.3">
      <c r="A26" s="35" t="s">
        <v>330</v>
      </c>
      <c r="B26" s="418"/>
      <c r="C26" s="432"/>
      <c r="D26" s="433"/>
      <c r="E26" s="433"/>
      <c r="F26" s="433"/>
      <c r="G26" s="434"/>
      <c r="H26" s="418"/>
      <c r="I26" s="439"/>
      <c r="J26" s="426"/>
      <c r="K26" s="426"/>
      <c r="L26" s="426"/>
      <c r="M26" s="426"/>
      <c r="N26" s="418"/>
      <c r="O26" s="418"/>
      <c r="P26" s="418"/>
      <c r="Q26" s="418"/>
      <c r="R26" s="418"/>
      <c r="S26" s="418"/>
      <c r="T26" s="418"/>
      <c r="U26" s="418"/>
      <c r="V26" s="418"/>
      <c r="W26" s="418"/>
      <c r="X26" s="418"/>
      <c r="Y26" s="418"/>
      <c r="Z26" s="418"/>
      <c r="AA26" s="418"/>
      <c r="AB26" s="418"/>
      <c r="AC26" s="418"/>
      <c r="AD26" s="418"/>
      <c r="AE26" s="418"/>
      <c r="AF26" s="418"/>
      <c r="AG26" s="418"/>
      <c r="AH26" s="418"/>
    </row>
    <row r="27" spans="1:34" s="419" customFormat="1" x14ac:dyDescent="0.3">
      <c r="A27" s="23" t="s">
        <v>333</v>
      </c>
      <c r="B27" s="418"/>
      <c r="C27" s="31">
        <f>C21</f>
        <v>14000000</v>
      </c>
      <c r="D27" s="232">
        <f>D21</f>
        <v>37000000</v>
      </c>
      <c r="E27" s="232">
        <f>E21</f>
        <v>59000000</v>
      </c>
      <c r="F27" s="232">
        <f>F21</f>
        <v>65000000</v>
      </c>
      <c r="G27" s="137">
        <f>SUM(C27:F27)</f>
        <v>175000000</v>
      </c>
      <c r="H27" s="418"/>
      <c r="I27" s="85">
        <f>I21</f>
        <v>69000000</v>
      </c>
      <c r="J27" s="426"/>
      <c r="K27" s="426"/>
      <c r="L27" s="426"/>
      <c r="M27" s="426"/>
      <c r="N27" s="418"/>
      <c r="O27" s="418"/>
      <c r="P27" s="418"/>
      <c r="Q27" s="418"/>
      <c r="R27" s="418"/>
      <c r="S27" s="418"/>
      <c r="T27" s="418"/>
      <c r="U27" s="418"/>
      <c r="V27" s="418"/>
      <c r="W27" s="418"/>
      <c r="X27" s="418"/>
      <c r="Y27" s="418"/>
      <c r="Z27" s="418"/>
      <c r="AA27" s="418"/>
      <c r="AB27" s="418"/>
      <c r="AC27" s="418"/>
      <c r="AD27" s="418"/>
      <c r="AE27" s="418"/>
      <c r="AF27" s="418"/>
      <c r="AG27" s="418"/>
      <c r="AH27" s="418"/>
    </row>
    <row r="28" spans="1:34" s="419" customFormat="1" x14ac:dyDescent="0.3">
      <c r="A28" s="23" t="s">
        <v>334</v>
      </c>
      <c r="B28" s="418"/>
      <c r="C28" s="435">
        <v>4000000</v>
      </c>
      <c r="D28" s="431">
        <v>26000000</v>
      </c>
      <c r="E28" s="431">
        <v>31000000</v>
      </c>
      <c r="F28" s="431">
        <v>16000000</v>
      </c>
      <c r="G28" s="436">
        <f>SUM(C28:F28)</f>
        <v>77000000</v>
      </c>
      <c r="H28" s="418"/>
      <c r="I28" s="105">
        <v>18000000</v>
      </c>
      <c r="J28" s="426"/>
      <c r="K28" s="426"/>
      <c r="L28" s="426"/>
      <c r="M28" s="426"/>
      <c r="N28" s="418"/>
      <c r="O28" s="418"/>
      <c r="P28" s="418"/>
      <c r="Q28" s="418"/>
      <c r="R28" s="418"/>
      <c r="S28" s="418"/>
      <c r="T28" s="418"/>
      <c r="U28" s="418"/>
      <c r="V28" s="418"/>
      <c r="W28" s="418"/>
      <c r="X28" s="418"/>
      <c r="Y28" s="418"/>
      <c r="Z28" s="418"/>
      <c r="AA28" s="418"/>
      <c r="AB28" s="418"/>
      <c r="AC28" s="418"/>
      <c r="AD28" s="418"/>
      <c r="AE28" s="418"/>
      <c r="AF28" s="418"/>
      <c r="AG28" s="418"/>
      <c r="AH28" s="418"/>
    </row>
    <row r="29" spans="1:34" s="419" customFormat="1" x14ac:dyDescent="0.3">
      <c r="A29" s="23" t="s">
        <v>331</v>
      </c>
      <c r="B29" s="418"/>
      <c r="C29" s="31">
        <f>SUM(C27:C28)</f>
        <v>18000000</v>
      </c>
      <c r="D29" s="232">
        <f>SUM(D27:D28)</f>
        <v>63000000</v>
      </c>
      <c r="E29" s="232">
        <f>SUM(E27:E28)</f>
        <v>90000000</v>
      </c>
      <c r="F29" s="232">
        <f>SUM(F27:F28)</f>
        <v>81000000</v>
      </c>
      <c r="G29" s="137">
        <f>SUM(C29:F29)</f>
        <v>252000000</v>
      </c>
      <c r="H29" s="418"/>
      <c r="I29" s="85">
        <f>SUM(I27:I28)</f>
        <v>87000000</v>
      </c>
      <c r="J29" s="426"/>
      <c r="K29" s="426"/>
      <c r="L29" s="426"/>
      <c r="M29" s="426"/>
      <c r="N29" s="418"/>
      <c r="O29" s="418"/>
      <c r="P29" s="418"/>
      <c r="Q29" s="418"/>
      <c r="R29" s="418"/>
      <c r="S29" s="418"/>
      <c r="T29" s="418"/>
      <c r="U29" s="418"/>
      <c r="V29" s="418"/>
      <c r="W29" s="418"/>
      <c r="X29" s="418"/>
      <c r="Y29" s="418"/>
      <c r="Z29" s="418"/>
      <c r="AA29" s="418"/>
      <c r="AB29" s="418"/>
      <c r="AC29" s="418"/>
      <c r="AD29" s="418"/>
      <c r="AE29" s="418"/>
      <c r="AF29" s="418"/>
      <c r="AG29" s="418"/>
      <c r="AH29" s="418"/>
    </row>
    <row r="30" spans="1:34" s="419" customFormat="1" x14ac:dyDescent="0.3">
      <c r="A30" s="17"/>
      <c r="B30" s="418"/>
      <c r="C30" s="437"/>
      <c r="D30" s="426"/>
      <c r="E30" s="426"/>
      <c r="F30" s="426"/>
      <c r="G30" s="438"/>
      <c r="H30" s="418"/>
      <c r="I30" s="440"/>
      <c r="J30" s="426"/>
      <c r="K30" s="426"/>
      <c r="L30" s="426"/>
      <c r="M30" s="426"/>
      <c r="N30" s="418"/>
      <c r="O30" s="418"/>
      <c r="P30" s="418"/>
      <c r="Q30" s="418"/>
      <c r="R30" s="418"/>
      <c r="S30" s="418"/>
      <c r="T30" s="418"/>
      <c r="U30" s="418"/>
      <c r="V30" s="418"/>
      <c r="W30" s="418"/>
      <c r="X30" s="418"/>
      <c r="Y30" s="418"/>
      <c r="Z30" s="418"/>
      <c r="AA30" s="418"/>
      <c r="AB30" s="418"/>
      <c r="AC30" s="418"/>
      <c r="AD30" s="418"/>
      <c r="AE30" s="418"/>
      <c r="AF30" s="418"/>
      <c r="AG30" s="418"/>
      <c r="AH30" s="418"/>
    </row>
    <row r="31" spans="1:34" s="419" customFormat="1" x14ac:dyDescent="0.3">
      <c r="A31" s="23" t="s">
        <v>335</v>
      </c>
      <c r="B31" s="418"/>
      <c r="C31" s="435">
        <v>-14000000</v>
      </c>
      <c r="D31" s="431">
        <v>-8000000</v>
      </c>
      <c r="E31" s="431">
        <v>-31000000</v>
      </c>
      <c r="F31" s="431">
        <v>29000000</v>
      </c>
      <c r="G31" s="436">
        <f>SUM(C31:F31)</f>
        <v>-24000000</v>
      </c>
      <c r="H31" s="418"/>
      <c r="I31" s="105">
        <v>6000000</v>
      </c>
      <c r="J31" s="426"/>
      <c r="K31" s="426"/>
      <c r="L31" s="426"/>
      <c r="M31" s="426"/>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s="419" customFormat="1" x14ac:dyDescent="0.3">
      <c r="A32" s="23" t="s">
        <v>336</v>
      </c>
      <c r="B32" s="359"/>
      <c r="C32" s="31">
        <f>SUM(C29:C31)</f>
        <v>4000000</v>
      </c>
      <c r="D32" s="232">
        <f>SUM(D29:D31)</f>
        <v>55000000</v>
      </c>
      <c r="E32" s="232">
        <f>SUM(E29:E31)</f>
        <v>59000000</v>
      </c>
      <c r="F32" s="232">
        <f>SUM(F29:F31)</f>
        <v>110000000</v>
      </c>
      <c r="G32" s="137">
        <f>SUM(C32:F32)</f>
        <v>228000000</v>
      </c>
      <c r="H32" s="359"/>
      <c r="I32" s="85">
        <f>SUM(I29:I31)</f>
        <v>93000000</v>
      </c>
      <c r="J32" s="426"/>
      <c r="K32" s="426"/>
      <c r="L32" s="426"/>
      <c r="M32" s="426"/>
      <c r="N32" s="418"/>
      <c r="O32" s="418"/>
      <c r="P32" s="418"/>
      <c r="Q32" s="418"/>
      <c r="R32" s="418"/>
      <c r="S32" s="418"/>
      <c r="T32" s="418"/>
      <c r="U32" s="418"/>
      <c r="V32" s="418"/>
      <c r="W32" s="418"/>
      <c r="X32" s="418"/>
      <c r="Y32" s="418"/>
      <c r="Z32" s="418"/>
      <c r="AA32" s="418"/>
      <c r="AB32" s="418"/>
      <c r="AC32" s="418"/>
      <c r="AD32" s="418"/>
      <c r="AE32" s="418"/>
      <c r="AF32" s="418"/>
      <c r="AG32" s="418"/>
      <c r="AH32" s="418"/>
    </row>
    <row r="33" spans="1:34" s="419" customFormat="1" x14ac:dyDescent="0.3">
      <c r="A33" s="362"/>
      <c r="B33" s="418"/>
      <c r="C33" s="427"/>
      <c r="D33" s="428"/>
      <c r="E33" s="428"/>
      <c r="F33" s="428"/>
      <c r="G33" s="429"/>
      <c r="H33" s="418"/>
      <c r="I33" s="430"/>
      <c r="J33" s="426"/>
      <c r="K33" s="426"/>
      <c r="L33" s="426"/>
      <c r="M33" s="426"/>
      <c r="N33" s="418"/>
      <c r="O33" s="418"/>
      <c r="P33" s="418"/>
      <c r="Q33" s="418"/>
      <c r="R33" s="418"/>
      <c r="S33" s="418"/>
      <c r="T33" s="418"/>
      <c r="U33" s="418"/>
      <c r="V33" s="418"/>
      <c r="W33" s="418"/>
      <c r="X33" s="418"/>
      <c r="Y33" s="418"/>
      <c r="Z33" s="418"/>
      <c r="AA33" s="418"/>
      <c r="AB33" s="418"/>
      <c r="AC33" s="418"/>
      <c r="AD33" s="418"/>
      <c r="AE33" s="418"/>
      <c r="AF33" s="418"/>
      <c r="AG33" s="418"/>
      <c r="AH33" s="418"/>
    </row>
    <row r="34" spans="1:34" s="419" customFormat="1" x14ac:dyDescent="0.3">
      <c r="A34" s="23" t="s">
        <v>331</v>
      </c>
      <c r="B34" s="418"/>
      <c r="C34" s="31">
        <v>18000000</v>
      </c>
      <c r="D34" s="232">
        <v>63000000</v>
      </c>
      <c r="E34" s="232">
        <v>90000000</v>
      </c>
      <c r="F34" s="232">
        <v>81000000</v>
      </c>
      <c r="G34" s="137">
        <f>SUM(C34:F34)</f>
        <v>252000000</v>
      </c>
      <c r="H34" s="418"/>
      <c r="I34" s="186">
        <v>87000000</v>
      </c>
      <c r="J34" s="426"/>
      <c r="K34" s="426"/>
      <c r="L34" s="426"/>
      <c r="M34" s="426"/>
      <c r="N34" s="418"/>
      <c r="O34" s="418"/>
      <c r="P34" s="418"/>
      <c r="Q34" s="418"/>
      <c r="R34" s="418"/>
      <c r="S34" s="418"/>
      <c r="T34" s="418"/>
      <c r="U34" s="418"/>
      <c r="V34" s="418"/>
      <c r="W34" s="418"/>
      <c r="X34" s="418"/>
      <c r="Y34" s="418"/>
      <c r="Z34" s="418"/>
      <c r="AA34" s="418"/>
      <c r="AB34" s="418"/>
      <c r="AC34" s="418"/>
      <c r="AD34" s="418"/>
      <c r="AE34" s="418"/>
      <c r="AF34" s="418"/>
      <c r="AG34" s="418"/>
      <c r="AH34" s="418"/>
    </row>
    <row r="35" spans="1:34" s="419" customFormat="1" x14ac:dyDescent="0.3">
      <c r="A35" s="23" t="s">
        <v>195</v>
      </c>
      <c r="B35" s="418"/>
      <c r="C35" s="31">
        <v>44000000</v>
      </c>
      <c r="D35" s="232">
        <v>49000000</v>
      </c>
      <c r="E35" s="232">
        <v>60000000</v>
      </c>
      <c r="F35" s="232">
        <v>59000000</v>
      </c>
      <c r="G35" s="137">
        <f>SUM(C35:F35)</f>
        <v>212000000</v>
      </c>
      <c r="H35" s="418"/>
      <c r="I35" s="186">
        <v>54000000</v>
      </c>
      <c r="J35" s="426"/>
      <c r="K35" s="426"/>
      <c r="L35" s="426"/>
      <c r="M35" s="426"/>
      <c r="N35" s="418"/>
      <c r="O35" s="418"/>
      <c r="P35" s="418"/>
      <c r="Q35" s="418"/>
      <c r="R35" s="418"/>
      <c r="S35" s="418"/>
      <c r="T35" s="418"/>
      <c r="U35" s="418"/>
      <c r="V35" s="418"/>
      <c r="W35" s="418"/>
      <c r="X35" s="418"/>
      <c r="Y35" s="418"/>
      <c r="Z35" s="418"/>
      <c r="AA35" s="418"/>
      <c r="AB35" s="418"/>
      <c r="AC35" s="418"/>
      <c r="AD35" s="418"/>
      <c r="AE35" s="418"/>
      <c r="AF35" s="418"/>
      <c r="AG35" s="418"/>
      <c r="AH35" s="418"/>
    </row>
    <row r="36" spans="1:34" s="419" customFormat="1" x14ac:dyDescent="0.3">
      <c r="A36" s="23" t="s">
        <v>196</v>
      </c>
      <c r="B36" s="418"/>
      <c r="C36" s="31">
        <v>6000000</v>
      </c>
      <c r="D36" s="232">
        <v>14000000</v>
      </c>
      <c r="E36" s="232">
        <v>24000000</v>
      </c>
      <c r="F36" s="232">
        <v>23000000</v>
      </c>
      <c r="G36" s="137">
        <f>SUM(C36:F36)</f>
        <v>67000000</v>
      </c>
      <c r="H36" s="418"/>
      <c r="I36" s="186">
        <v>20000000</v>
      </c>
      <c r="J36" s="426"/>
      <c r="K36" s="426"/>
      <c r="L36" s="426"/>
      <c r="M36" s="426"/>
      <c r="N36" s="418"/>
      <c r="O36" s="418"/>
      <c r="P36" s="418"/>
      <c r="Q36" s="418"/>
      <c r="R36" s="418"/>
      <c r="S36" s="418"/>
      <c r="T36" s="418"/>
      <c r="U36" s="418"/>
      <c r="V36" s="418"/>
      <c r="W36" s="418"/>
      <c r="X36" s="418"/>
      <c r="Y36" s="418"/>
      <c r="Z36" s="418"/>
      <c r="AA36" s="418"/>
      <c r="AB36" s="418"/>
      <c r="AC36" s="418"/>
      <c r="AD36" s="418"/>
      <c r="AE36" s="418"/>
      <c r="AF36" s="418"/>
      <c r="AG36" s="418"/>
      <c r="AH36" s="418"/>
    </row>
    <row r="37" spans="1:34" s="419" customFormat="1" x14ac:dyDescent="0.3">
      <c r="A37" s="23" t="s">
        <v>332</v>
      </c>
      <c r="B37" s="418"/>
      <c r="C37" s="31">
        <v>1000000</v>
      </c>
      <c r="D37" s="232">
        <v>0</v>
      </c>
      <c r="E37" s="232">
        <v>0</v>
      </c>
      <c r="F37" s="232">
        <v>0</v>
      </c>
      <c r="G37" s="137">
        <f>SUM(C37:F37)</f>
        <v>1000000</v>
      </c>
      <c r="H37" s="418"/>
      <c r="I37" s="186">
        <v>0</v>
      </c>
      <c r="J37" s="426"/>
      <c r="K37" s="426"/>
      <c r="L37" s="426"/>
      <c r="M37" s="426"/>
      <c r="N37" s="418"/>
      <c r="O37" s="418"/>
      <c r="P37" s="418"/>
      <c r="Q37" s="418"/>
      <c r="R37" s="418"/>
      <c r="S37" s="418"/>
      <c r="T37" s="418"/>
      <c r="U37" s="418"/>
      <c r="V37" s="418"/>
      <c r="W37" s="418"/>
      <c r="X37" s="418"/>
      <c r="Y37" s="418"/>
      <c r="Z37" s="418"/>
      <c r="AA37" s="418"/>
      <c r="AB37" s="418"/>
      <c r="AC37" s="418"/>
      <c r="AD37" s="418"/>
      <c r="AE37" s="418"/>
      <c r="AF37" s="418"/>
      <c r="AG37" s="418"/>
      <c r="AH37" s="418"/>
    </row>
    <row r="38" spans="1:34" s="419" customFormat="1" ht="19.2" x14ac:dyDescent="0.3">
      <c r="A38" s="44" t="s">
        <v>360</v>
      </c>
      <c r="B38" s="99"/>
      <c r="C38" s="455">
        <f>SUM(C34:C37)</f>
        <v>69000000</v>
      </c>
      <c r="D38" s="456">
        <f t="shared" ref="D38:G38" si="0">SUM(D34:D37)</f>
        <v>126000000</v>
      </c>
      <c r="E38" s="456">
        <f t="shared" si="0"/>
        <v>174000000</v>
      </c>
      <c r="F38" s="456">
        <f t="shared" si="0"/>
        <v>163000000</v>
      </c>
      <c r="G38" s="457">
        <f t="shared" si="0"/>
        <v>532000000</v>
      </c>
      <c r="H38" s="99"/>
      <c r="I38" s="84">
        <f>SUM(I34:I37)</f>
        <v>161000000</v>
      </c>
      <c r="J38" s="426"/>
      <c r="K38" s="426"/>
      <c r="L38" s="426"/>
      <c r="M38" s="426"/>
      <c r="N38" s="418"/>
      <c r="O38" s="418"/>
      <c r="P38" s="418"/>
      <c r="Q38" s="418"/>
      <c r="R38" s="418"/>
      <c r="S38" s="418"/>
      <c r="T38" s="418"/>
      <c r="U38" s="418"/>
      <c r="V38" s="418"/>
      <c r="W38" s="418"/>
      <c r="X38" s="418"/>
      <c r="Y38" s="418"/>
      <c r="Z38" s="418"/>
      <c r="AA38" s="418"/>
      <c r="AB38" s="418"/>
      <c r="AC38" s="418"/>
      <c r="AD38" s="418"/>
      <c r="AE38" s="418"/>
      <c r="AF38" s="418"/>
      <c r="AG38" s="418"/>
      <c r="AH38" s="418"/>
    </row>
    <row r="39" spans="1:34" s="419" customFormat="1" x14ac:dyDescent="0.3">
      <c r="A39" s="425"/>
      <c r="B39" s="418"/>
      <c r="C39" s="426"/>
      <c r="D39" s="426"/>
      <c r="E39" s="426"/>
      <c r="F39" s="426"/>
      <c r="G39" s="426"/>
      <c r="H39" s="418"/>
      <c r="I39" s="426"/>
      <c r="J39" s="426"/>
      <c r="K39" s="426"/>
      <c r="L39" s="426"/>
      <c r="M39" s="426"/>
      <c r="N39" s="418"/>
      <c r="O39" s="418"/>
      <c r="P39" s="418"/>
      <c r="Q39" s="418"/>
      <c r="R39" s="418"/>
      <c r="S39" s="418"/>
      <c r="T39" s="418"/>
      <c r="U39" s="418"/>
      <c r="V39" s="418"/>
      <c r="W39" s="418"/>
      <c r="X39" s="418"/>
      <c r="Y39" s="418"/>
      <c r="Z39" s="418"/>
      <c r="AA39" s="418"/>
      <c r="AB39" s="418"/>
      <c r="AC39" s="418"/>
      <c r="AD39" s="418"/>
      <c r="AE39" s="418"/>
      <c r="AF39" s="418"/>
      <c r="AG39" s="418"/>
      <c r="AH39" s="418"/>
    </row>
    <row r="40" spans="1:34" ht="18.75" customHeight="1" x14ac:dyDescent="0.3">
      <c r="A40" s="16"/>
      <c r="B40" s="95"/>
      <c r="C40" s="11" t="s">
        <v>28</v>
      </c>
      <c r="D40" s="11" t="s">
        <v>29</v>
      </c>
      <c r="E40" s="11" t="s">
        <v>30</v>
      </c>
      <c r="F40" s="11" t="s">
        <v>31</v>
      </c>
      <c r="G40" s="11" t="s">
        <v>32</v>
      </c>
      <c r="H40" s="12"/>
      <c r="I40" s="11" t="s">
        <v>28</v>
      </c>
      <c r="J40" s="11" t="s">
        <v>29</v>
      </c>
      <c r="K40" s="11" t="s">
        <v>30</v>
      </c>
      <c r="L40" s="11" t="s">
        <v>31</v>
      </c>
      <c r="M40" s="11" t="s">
        <v>32</v>
      </c>
      <c r="N40" s="95"/>
      <c r="O40" s="95"/>
      <c r="P40" s="95"/>
      <c r="Q40" s="95"/>
      <c r="R40" s="95"/>
      <c r="S40" s="95"/>
      <c r="T40" s="95"/>
      <c r="U40" s="95"/>
      <c r="V40" s="95"/>
      <c r="W40" s="95"/>
      <c r="X40" s="95"/>
      <c r="Y40" s="95"/>
      <c r="Z40" s="95"/>
      <c r="AA40" s="95"/>
      <c r="AB40" s="95"/>
      <c r="AC40" s="95"/>
      <c r="AD40" s="95"/>
      <c r="AE40" s="95"/>
      <c r="AF40" s="95"/>
      <c r="AG40" s="95"/>
      <c r="AH40" s="95"/>
    </row>
    <row r="41" spans="1:34" ht="18.75" customHeight="1" x14ac:dyDescent="0.3">
      <c r="A41" s="90"/>
      <c r="B41" s="95"/>
      <c r="C41" s="135">
        <v>2016000000</v>
      </c>
      <c r="D41" s="135">
        <v>2016000000</v>
      </c>
      <c r="E41" s="135">
        <v>2016000000</v>
      </c>
      <c r="F41" s="135">
        <v>2016000000</v>
      </c>
      <c r="G41" s="135">
        <v>2016000000</v>
      </c>
      <c r="H41" s="91"/>
      <c r="I41" s="230" t="s">
        <v>290</v>
      </c>
      <c r="J41" s="230" t="s">
        <v>290</v>
      </c>
      <c r="K41" s="230" t="s">
        <v>290</v>
      </c>
      <c r="L41" s="230" t="s">
        <v>290</v>
      </c>
      <c r="M41" s="230" t="s">
        <v>290</v>
      </c>
      <c r="N41" s="95"/>
      <c r="O41" s="95"/>
      <c r="P41" s="95"/>
      <c r="Q41" s="95"/>
      <c r="R41" s="95"/>
      <c r="S41" s="95"/>
      <c r="T41" s="95"/>
      <c r="U41" s="95"/>
      <c r="V41" s="95"/>
      <c r="W41" s="95"/>
      <c r="X41" s="95"/>
      <c r="Y41" s="95"/>
      <c r="Z41" s="95"/>
      <c r="AA41" s="95"/>
      <c r="AB41" s="95"/>
      <c r="AC41" s="95"/>
      <c r="AD41" s="95"/>
      <c r="AE41" s="95"/>
      <c r="AF41" s="95"/>
      <c r="AG41" s="95"/>
      <c r="AH41" s="95"/>
    </row>
    <row r="42" spans="1:34" ht="18.75" customHeight="1" x14ac:dyDescent="0.3">
      <c r="A42" s="22" t="s">
        <v>362</v>
      </c>
      <c r="B42" s="95"/>
      <c r="C42" s="451">
        <f>'Statements of Income'!C33</f>
        <v>-253000000</v>
      </c>
      <c r="D42" s="451">
        <f>'Statements of Income'!D33</f>
        <v>-54000000</v>
      </c>
      <c r="E42" s="451">
        <f>'Statements of Income'!E33</f>
        <v>-107000000</v>
      </c>
      <c r="F42" s="451">
        <f>'Statements of Income'!F33</f>
        <v>1337000000</v>
      </c>
      <c r="G42" s="451">
        <f>'Statements of Income'!G33</f>
        <v>923000000</v>
      </c>
      <c r="H42" s="421"/>
      <c r="I42" s="451">
        <f>'Statements of Income'!I33</f>
        <v>34000000</v>
      </c>
      <c r="J42" s="136"/>
      <c r="K42" s="136"/>
      <c r="L42" s="136"/>
      <c r="M42" s="136">
        <f>SUM(I42:L42)</f>
        <v>34000000</v>
      </c>
      <c r="N42" s="95"/>
      <c r="O42" s="95"/>
      <c r="P42" s="95"/>
      <c r="Q42" s="95"/>
      <c r="R42" s="95"/>
      <c r="S42" s="95"/>
      <c r="T42" s="95"/>
      <c r="U42" s="95"/>
      <c r="V42" s="95"/>
      <c r="W42" s="95"/>
      <c r="X42" s="95"/>
      <c r="Y42" s="95"/>
      <c r="Z42" s="95"/>
      <c r="AA42" s="95"/>
      <c r="AB42" s="95"/>
      <c r="AC42" s="95"/>
      <c r="AD42" s="95"/>
      <c r="AE42" s="95"/>
      <c r="AF42" s="95"/>
      <c r="AG42" s="95"/>
      <c r="AH42" s="95"/>
    </row>
    <row r="43" spans="1:34" ht="18.75" customHeight="1" x14ac:dyDescent="0.3">
      <c r="A43" s="23" t="s">
        <v>363</v>
      </c>
      <c r="B43" s="95"/>
      <c r="C43" s="85">
        <f>'Segment Income Statement'!C21</f>
        <v>-124000000</v>
      </c>
      <c r="D43" s="85">
        <f>'Segment Income Statement'!D21</f>
        <v>-43000000</v>
      </c>
      <c r="E43" s="85">
        <f>'Segment Income Statement'!E21</f>
        <v>-11000000</v>
      </c>
      <c r="F43" s="85">
        <f>'Segment Income Statement'!F21</f>
        <v>-1000000</v>
      </c>
      <c r="G43" s="85">
        <f>'Segment Income Statement'!G21</f>
        <v>-179000000</v>
      </c>
      <c r="H43" s="20"/>
      <c r="I43" s="85">
        <f>'Segment Income Statement'!I21</f>
        <v>50000000</v>
      </c>
      <c r="J43" s="85"/>
      <c r="K43" s="85"/>
      <c r="L43" s="85"/>
      <c r="M43" s="85">
        <f>SUM(I43:L43)</f>
        <v>50000000</v>
      </c>
    </row>
    <row r="44" spans="1:34" x14ac:dyDescent="0.3">
      <c r="A44" s="245" t="s">
        <v>364</v>
      </c>
      <c r="B44" s="95"/>
      <c r="C44" s="85">
        <f>C42-C43-C45-C46</f>
        <v>-78000000</v>
      </c>
      <c r="D44" s="85">
        <f>D42-D43-D45-D46</f>
        <v>-26000000</v>
      </c>
      <c r="E44" s="85">
        <f>E42-E43-E45-E46</f>
        <v>-43000000</v>
      </c>
      <c r="F44" s="85">
        <f>F42-F43-F45-F46</f>
        <v>2661000000</v>
      </c>
      <c r="G44" s="85">
        <f>SUM(C44:F44)</f>
        <v>2514000000</v>
      </c>
      <c r="H44" s="21"/>
      <c r="I44" s="85">
        <f>I42-I43-I45-I46</f>
        <v>-16000000</v>
      </c>
      <c r="J44" s="85"/>
      <c r="K44" s="85"/>
      <c r="L44" s="85">
        <f>L42-L43-L45-L46</f>
        <v>0</v>
      </c>
      <c r="M44" s="85">
        <f>SUM(I44:L44)</f>
        <v>-16000000</v>
      </c>
    </row>
    <row r="45" spans="1:34" ht="18.75" customHeight="1" x14ac:dyDescent="0.3">
      <c r="A45" s="67" t="s">
        <v>234</v>
      </c>
      <c r="B45" s="95"/>
      <c r="C45" s="105">
        <f>'Segment Income Statement'!C42</f>
        <v>0</v>
      </c>
      <c r="D45" s="105">
        <f>'Segment Income Statement'!D42</f>
        <v>0</v>
      </c>
      <c r="E45" s="105">
        <f>'Segment Income Statement'!E42</f>
        <v>0</v>
      </c>
      <c r="F45" s="105">
        <f>'Segment Income Statement'!F42</f>
        <v>-1346000000</v>
      </c>
      <c r="G45" s="105">
        <f>'Segment Income Statement'!G42</f>
        <v>-1346000000</v>
      </c>
      <c r="H45" s="21"/>
      <c r="I45" s="105">
        <f>'Segment Income Statement'!I42</f>
        <v>0</v>
      </c>
      <c r="J45" s="85"/>
      <c r="K45" s="85"/>
      <c r="L45" s="85"/>
      <c r="M45" s="85"/>
    </row>
    <row r="46" spans="1:34" ht="33" customHeight="1" x14ac:dyDescent="0.3">
      <c r="A46" s="454" t="s">
        <v>329</v>
      </c>
      <c r="B46" s="99"/>
      <c r="C46" s="109">
        <f>'Non-GAAP Reconciliations'!C33</f>
        <v>-51000000</v>
      </c>
      <c r="D46" s="109">
        <f>'Non-GAAP Reconciliations'!D33</f>
        <v>15000000</v>
      </c>
      <c r="E46" s="109">
        <f>'Non-GAAP Reconciliations'!E33</f>
        <v>-53000000</v>
      </c>
      <c r="F46" s="109">
        <f>'Non-GAAP Reconciliations'!F33</f>
        <v>23000000</v>
      </c>
      <c r="G46" s="109">
        <f>'Non-GAAP Reconciliations'!G33</f>
        <v>-66000000</v>
      </c>
      <c r="H46" s="83"/>
      <c r="I46" s="109">
        <f>'Non-GAAP Reconciliations'!I33</f>
        <v>0</v>
      </c>
      <c r="J46" s="105"/>
      <c r="K46" s="105"/>
      <c r="L46" s="105"/>
      <c r="M46" s="105">
        <f>SUM(I46:L46)</f>
        <v>0</v>
      </c>
    </row>
    <row r="47" spans="1:34" ht="18.75" customHeight="1" x14ac:dyDescent="0.3">
      <c r="A47" s="96"/>
      <c r="B47" s="96"/>
      <c r="C47" s="110"/>
      <c r="D47" s="110"/>
      <c r="E47" s="110"/>
      <c r="F47" s="110"/>
      <c r="G47" s="110"/>
      <c r="H47" s="110"/>
      <c r="I47" s="110"/>
      <c r="J47" s="110"/>
      <c r="K47" s="110"/>
      <c r="L47" s="110"/>
      <c r="M47" s="110"/>
    </row>
    <row r="48" spans="1:34" ht="18.75" customHeight="1" x14ac:dyDescent="0.3">
      <c r="A48" s="16"/>
      <c r="B48" s="95"/>
      <c r="C48" s="11" t="s">
        <v>28</v>
      </c>
      <c r="D48" s="26" t="s">
        <v>29</v>
      </c>
      <c r="E48" s="11" t="s">
        <v>30</v>
      </c>
      <c r="F48" s="11" t="s">
        <v>31</v>
      </c>
      <c r="G48" s="11" t="s">
        <v>287</v>
      </c>
      <c r="H48" s="110"/>
      <c r="I48" s="11" t="s">
        <v>28</v>
      </c>
      <c r="J48" s="26" t="s">
        <v>29</v>
      </c>
      <c r="K48" s="11" t="s">
        <v>30</v>
      </c>
      <c r="L48" s="11" t="s">
        <v>31</v>
      </c>
      <c r="M48" s="11" t="s">
        <v>287</v>
      </c>
    </row>
    <row r="49" spans="1:13" ht="18.75" customHeight="1" x14ac:dyDescent="0.3">
      <c r="A49" s="224"/>
      <c r="B49" s="95"/>
      <c r="C49" s="14">
        <v>2016</v>
      </c>
      <c r="D49" s="14">
        <v>2016</v>
      </c>
      <c r="E49" s="14">
        <v>2016</v>
      </c>
      <c r="F49" s="14">
        <v>2016</v>
      </c>
      <c r="G49" s="14">
        <v>2016</v>
      </c>
      <c r="H49" s="110"/>
      <c r="I49" s="230" t="s">
        <v>290</v>
      </c>
      <c r="J49" s="230" t="s">
        <v>290</v>
      </c>
      <c r="K49" s="230" t="s">
        <v>290</v>
      </c>
      <c r="L49" s="230" t="s">
        <v>290</v>
      </c>
      <c r="M49" s="230" t="s">
        <v>290</v>
      </c>
    </row>
    <row r="50" spans="1:13" ht="18.75" customHeight="1" x14ac:dyDescent="0.3">
      <c r="A50" s="22" t="s">
        <v>348</v>
      </c>
      <c r="B50" s="95"/>
      <c r="C50" s="225">
        <f>-'Statements of Income'!C38</f>
        <v>-0.41272430668841764</v>
      </c>
      <c r="D50" s="225">
        <f>-'Statements of Income'!D38</f>
        <v>-0.28125</v>
      </c>
      <c r="E50" s="225">
        <f>-'Statements of Income'!E38</f>
        <v>-0.34185303514376997</v>
      </c>
      <c r="F50" s="225">
        <f>-'Statements of Income'!F38</f>
        <v>29.065217391304348</v>
      </c>
      <c r="G50" s="225">
        <f>-'Statements of Income'!G38</f>
        <v>0.79295532646048106</v>
      </c>
      <c r="H50" s="326"/>
      <c r="I50" s="225">
        <v>2.13</v>
      </c>
      <c r="J50" s="89"/>
      <c r="K50" s="89"/>
      <c r="L50" s="225"/>
      <c r="M50" s="89"/>
    </row>
    <row r="51" spans="1:13" ht="18.75" customHeight="1" x14ac:dyDescent="0.3">
      <c r="A51" s="23" t="s">
        <v>288</v>
      </c>
      <c r="B51" s="95"/>
      <c r="C51" s="212"/>
      <c r="D51" s="212"/>
      <c r="E51" s="212"/>
      <c r="F51" s="212"/>
      <c r="G51" s="212"/>
      <c r="H51" s="403"/>
      <c r="I51" s="212"/>
      <c r="J51" s="19"/>
      <c r="K51" s="19"/>
      <c r="L51" s="212"/>
      <c r="M51" s="212"/>
    </row>
    <row r="52" spans="1:13" ht="18.75" customHeight="1" x14ac:dyDescent="0.3">
      <c r="A52" s="23" t="s">
        <v>289</v>
      </c>
      <c r="B52" s="95"/>
      <c r="C52" s="225">
        <v>0.01</v>
      </c>
      <c r="D52" s="225">
        <v>0.03</v>
      </c>
      <c r="E52" s="225">
        <v>0.03</v>
      </c>
      <c r="F52" s="225">
        <v>-14.44</v>
      </c>
      <c r="G52" s="225">
        <v>0</v>
      </c>
      <c r="H52" s="313"/>
      <c r="I52" s="225">
        <v>-2.29</v>
      </c>
      <c r="J52" s="225"/>
      <c r="K52" s="89"/>
      <c r="L52" s="225"/>
      <c r="M52" s="89"/>
    </row>
    <row r="53" spans="1:13" ht="18.75" customHeight="1" x14ac:dyDescent="0.3">
      <c r="A53" s="23" t="s">
        <v>286</v>
      </c>
      <c r="B53" s="95"/>
      <c r="C53" s="225">
        <v>0</v>
      </c>
      <c r="D53" s="225">
        <v>0</v>
      </c>
      <c r="E53" s="225">
        <v>0</v>
      </c>
      <c r="F53" s="225">
        <v>-15.12</v>
      </c>
      <c r="G53" s="225">
        <v>-1.1499999999999999</v>
      </c>
      <c r="H53" s="313"/>
      <c r="I53" s="225">
        <v>0</v>
      </c>
      <c r="J53" s="89"/>
      <c r="K53" s="89"/>
      <c r="L53" s="225"/>
      <c r="M53" s="225"/>
    </row>
    <row r="54" spans="1:13" ht="33.6" x14ac:dyDescent="0.3">
      <c r="A54" s="44" t="s">
        <v>349</v>
      </c>
      <c r="B54" s="95"/>
      <c r="C54" s="226">
        <f>SUM(C50:C53)</f>
        <v>-0.40272430668841763</v>
      </c>
      <c r="D54" s="226">
        <f t="shared" ref="D54:I54" si="1">SUM(D50:D53)</f>
        <v>-0.25124999999999997</v>
      </c>
      <c r="E54" s="226">
        <f t="shared" si="1"/>
        <v>-0.31185303514376994</v>
      </c>
      <c r="F54" s="226">
        <f t="shared" si="1"/>
        <v>-0.49478260869565105</v>
      </c>
      <c r="G54" s="226">
        <f t="shared" si="1"/>
        <v>-0.35704467353951885</v>
      </c>
      <c r="H54" s="313"/>
      <c r="I54" s="226">
        <f t="shared" si="1"/>
        <v>-0.16000000000000014</v>
      </c>
      <c r="J54" s="226"/>
      <c r="K54" s="226"/>
      <c r="L54" s="133"/>
      <c r="M54" s="133"/>
    </row>
    <row r="55" spans="1:13" ht="18.75" customHeight="1" x14ac:dyDescent="0.3"/>
    <row r="56" spans="1:13" ht="18.75" customHeight="1" x14ac:dyDescent="0.3">
      <c r="A56" s="459" t="s">
        <v>325</v>
      </c>
    </row>
    <row r="57" spans="1:13" ht="18.75" customHeight="1" x14ac:dyDescent="0.3"/>
    <row r="58" spans="1:13" ht="18.75" customHeight="1" x14ac:dyDescent="0.3"/>
    <row r="59" spans="1:13" ht="18.75" customHeight="1" x14ac:dyDescent="0.3"/>
    <row r="60" spans="1:13" ht="18.75" customHeight="1" x14ac:dyDescent="0.3"/>
    <row r="61" spans="1:13" ht="18.75" customHeight="1" x14ac:dyDescent="0.3"/>
    <row r="62" spans="1:13" ht="18.75" customHeight="1" x14ac:dyDescent="0.3"/>
    <row r="63" spans="1:13" ht="18.75" customHeight="1" x14ac:dyDescent="0.3"/>
    <row r="64" spans="1:13"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row r="105" ht="18.75" customHeight="1" x14ac:dyDescent="0.3"/>
    <row r="106" ht="18.75" customHeight="1" x14ac:dyDescent="0.3"/>
    <row r="107" ht="18.75" customHeight="1" x14ac:dyDescent="0.3"/>
    <row r="108" ht="18.75" customHeight="1" x14ac:dyDescent="0.3"/>
    <row r="109" ht="18.75" customHeight="1" x14ac:dyDescent="0.3"/>
    <row r="110" ht="18.75" customHeight="1" x14ac:dyDescent="0.3"/>
    <row r="111" ht="18.75" customHeight="1" x14ac:dyDescent="0.3"/>
    <row r="112" ht="18.75" customHeight="1" x14ac:dyDescent="0.3"/>
  </sheetData>
  <mergeCells count="2">
    <mergeCell ref="A1:M1"/>
    <mergeCell ref="A2:M2"/>
  </mergeCells>
  <printOptions horizontalCentered="1"/>
  <pageMargins left="0.2" right="0.2" top="0.2" bottom="0.2" header="0.2" footer="0.2"/>
  <pageSetup scale="58" orientation="landscape" cellComments="asDisplayed" r:id="rId1"/>
  <headerFooter scaleWithDoc="0">
    <oddFooter>&amp;R&amp;P</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zoomScale="80" zoomScaleNormal="80" workbookViewId="0">
      <selection activeCell="Y37" sqref="A1:XFD1048576"/>
    </sheetView>
  </sheetViews>
  <sheetFormatPr defaultColWidth="21.44140625" defaultRowHeight="16.8" x14ac:dyDescent="0.3"/>
  <cols>
    <col min="1" max="1" width="13.6640625" style="104" bestFit="1" customWidth="1"/>
    <col min="2" max="2" width="1.6640625" style="104" customWidth="1"/>
    <col min="3" max="3" width="12.6640625" style="104" bestFit="1" customWidth="1"/>
    <col min="4" max="4" width="1.6640625" style="104" customWidth="1"/>
    <col min="5" max="5" width="11" style="104" bestFit="1" customWidth="1"/>
    <col min="6" max="6" width="1.6640625" style="104" customWidth="1"/>
    <col min="7" max="7" width="11" style="104" bestFit="1" customWidth="1"/>
    <col min="8" max="8" width="1.6640625" style="104" customWidth="1"/>
    <col min="9" max="9" width="14.77734375" style="104" bestFit="1" customWidth="1"/>
    <col min="10" max="10" width="1.6640625" style="104" customWidth="1"/>
    <col min="11" max="11" width="11" style="104" bestFit="1" customWidth="1"/>
    <col min="12" max="12" width="1.6640625" style="104" customWidth="1"/>
    <col min="13" max="13" width="11" style="104" bestFit="1" customWidth="1"/>
    <col min="14" max="14" width="1.6640625" style="104" customWidth="1"/>
    <col min="15" max="15" width="11" style="104" bestFit="1" customWidth="1"/>
    <col min="16" max="16" width="1.6640625" style="104" customWidth="1"/>
    <col min="17" max="17" width="13.6640625" style="104" bestFit="1" customWidth="1"/>
    <col min="18" max="18" width="1.6640625" style="104" customWidth="1"/>
    <col min="19" max="19" width="12.6640625" style="104" bestFit="1" customWidth="1"/>
    <col min="20" max="20" width="1.6640625" style="104" customWidth="1"/>
    <col min="21" max="21" width="11" style="104" bestFit="1" customWidth="1"/>
    <col min="22" max="22" width="1.6640625" style="104" customWidth="1"/>
    <col min="23" max="23" width="11" style="104" bestFit="1" customWidth="1"/>
    <col min="24" max="16384" width="21.44140625" style="104"/>
  </cols>
  <sheetData>
    <row r="1" spans="1:24" s="101" customFormat="1" ht="19.2" x14ac:dyDescent="0.35">
      <c r="A1" s="497" t="s">
        <v>235</v>
      </c>
      <c r="B1" s="498"/>
      <c r="C1" s="498"/>
      <c r="D1" s="499"/>
      <c r="E1" s="499"/>
      <c r="F1" s="498"/>
      <c r="G1" s="500"/>
      <c r="H1" s="102"/>
      <c r="I1" s="497" t="s">
        <v>235</v>
      </c>
      <c r="J1" s="498"/>
      <c r="K1" s="498"/>
      <c r="L1" s="499"/>
      <c r="M1" s="498"/>
      <c r="N1" s="499"/>
      <c r="O1" s="500"/>
      <c r="P1" s="102"/>
      <c r="Q1" s="497" t="s">
        <v>235</v>
      </c>
      <c r="R1" s="501"/>
      <c r="S1" s="501"/>
      <c r="T1" s="501"/>
      <c r="U1" s="501"/>
      <c r="V1" s="501"/>
      <c r="W1" s="502"/>
    </row>
    <row r="2" spans="1:24" s="101" customFormat="1" ht="19.2" x14ac:dyDescent="0.35">
      <c r="A2" s="503" t="s">
        <v>236</v>
      </c>
      <c r="B2" s="474"/>
      <c r="C2" s="474"/>
      <c r="D2" s="504"/>
      <c r="E2" s="504"/>
      <c r="F2" s="474"/>
      <c r="G2" s="505"/>
      <c r="H2" s="102"/>
      <c r="I2" s="503" t="s">
        <v>236</v>
      </c>
      <c r="J2" s="474"/>
      <c r="K2" s="474"/>
      <c r="L2" s="504"/>
      <c r="M2" s="474"/>
      <c r="N2" s="504"/>
      <c r="O2" s="505"/>
      <c r="P2" s="102"/>
      <c r="Q2" s="503" t="s">
        <v>237</v>
      </c>
      <c r="R2" s="506"/>
      <c r="S2" s="506"/>
      <c r="T2" s="506"/>
      <c r="U2" s="506"/>
      <c r="V2" s="506"/>
      <c r="W2" s="507"/>
    </row>
    <row r="3" spans="1:24" x14ac:dyDescent="0.3">
      <c r="A3" s="508" t="s">
        <v>238</v>
      </c>
      <c r="B3" s="509"/>
      <c r="C3" s="509"/>
      <c r="D3" s="510"/>
      <c r="E3" s="510"/>
      <c r="F3" s="509"/>
      <c r="G3" s="511"/>
      <c r="H3" s="95"/>
      <c r="I3" s="508" t="s">
        <v>239</v>
      </c>
      <c r="J3" s="509"/>
      <c r="K3" s="509"/>
      <c r="L3" s="510"/>
      <c r="M3" s="509"/>
      <c r="N3" s="510"/>
      <c r="O3" s="511"/>
      <c r="P3" s="95"/>
      <c r="Q3" s="508" t="s">
        <v>240</v>
      </c>
      <c r="R3" s="512"/>
      <c r="S3" s="512"/>
      <c r="T3" s="512"/>
      <c r="U3" s="512"/>
      <c r="V3" s="512"/>
      <c r="W3" s="513"/>
    </row>
    <row r="4" spans="1:24" x14ac:dyDescent="0.3">
      <c r="A4" s="111" t="s">
        <v>241</v>
      </c>
      <c r="B4" s="112"/>
      <c r="C4" s="113" t="s">
        <v>34</v>
      </c>
      <c r="D4" s="114" t="s">
        <v>35</v>
      </c>
      <c r="E4" s="115" t="s">
        <v>36</v>
      </c>
      <c r="F4" s="114" t="s">
        <v>35</v>
      </c>
      <c r="G4" s="116">
        <v>2017</v>
      </c>
      <c r="H4" s="95"/>
      <c r="I4" s="111" t="s">
        <v>242</v>
      </c>
      <c r="J4" s="112"/>
      <c r="K4" s="115" t="s">
        <v>34</v>
      </c>
      <c r="L4" s="117" t="s">
        <v>35</v>
      </c>
      <c r="M4" s="118" t="s">
        <v>36</v>
      </c>
      <c r="N4" s="114" t="s">
        <v>35</v>
      </c>
      <c r="O4" s="116">
        <v>2017</v>
      </c>
      <c r="P4" s="95"/>
      <c r="Q4" s="111" t="s">
        <v>241</v>
      </c>
      <c r="R4" s="112"/>
      <c r="S4" s="115" t="s">
        <v>34</v>
      </c>
      <c r="T4" s="117" t="s">
        <v>35</v>
      </c>
      <c r="U4" s="118" t="s">
        <v>36</v>
      </c>
      <c r="V4" s="114" t="s">
        <v>35</v>
      </c>
      <c r="W4" s="116">
        <v>2017</v>
      </c>
    </row>
    <row r="5" spans="1:24" x14ac:dyDescent="0.3">
      <c r="A5" s="119" t="s">
        <v>243</v>
      </c>
      <c r="B5" s="95"/>
      <c r="C5" s="120">
        <v>47.326000000000001</v>
      </c>
      <c r="D5" s="121"/>
      <c r="E5" s="122">
        <v>31.776</v>
      </c>
      <c r="F5" s="227"/>
      <c r="G5" s="123">
        <v>52.61</v>
      </c>
      <c r="H5" s="95"/>
      <c r="I5" s="119" t="s">
        <v>243</v>
      </c>
      <c r="J5" s="95"/>
      <c r="K5" s="53">
        <v>3.1890000000000001</v>
      </c>
      <c r="L5" s="95"/>
      <c r="M5" s="123">
        <v>2.3719999999999999</v>
      </c>
      <c r="N5" s="227"/>
      <c r="O5" s="123">
        <v>3.93</v>
      </c>
      <c r="P5" s="95"/>
      <c r="Q5" s="119" t="s">
        <v>243</v>
      </c>
      <c r="R5" s="95"/>
      <c r="S5" s="53">
        <v>47.76</v>
      </c>
      <c r="T5" s="95"/>
      <c r="U5" s="123">
        <v>30.7</v>
      </c>
      <c r="V5" s="95"/>
      <c r="W5" s="123">
        <v>54.58</v>
      </c>
    </row>
    <row r="6" spans="1:24" x14ac:dyDescent="0.3">
      <c r="A6" s="119" t="s">
        <v>244</v>
      </c>
      <c r="B6" s="95"/>
      <c r="C6" s="53">
        <v>50.725000000000001</v>
      </c>
      <c r="D6" s="95"/>
      <c r="E6" s="123">
        <v>30.617000000000001</v>
      </c>
      <c r="F6" s="227"/>
      <c r="G6" s="123">
        <v>53.46</v>
      </c>
      <c r="H6" s="95"/>
      <c r="I6" s="119" t="s">
        <v>244</v>
      </c>
      <c r="J6" s="95"/>
      <c r="K6" s="53">
        <v>2.8660000000000001</v>
      </c>
      <c r="L6" s="95"/>
      <c r="M6" s="123">
        <v>2.1890000000000001</v>
      </c>
      <c r="N6" s="227"/>
      <c r="O6" s="123">
        <v>3.39</v>
      </c>
      <c r="P6" s="95"/>
      <c r="Q6" s="119" t="s">
        <v>244</v>
      </c>
      <c r="R6" s="95"/>
      <c r="S6" s="53">
        <v>58.1</v>
      </c>
      <c r="T6" s="95"/>
      <c r="U6" s="123">
        <v>32.18</v>
      </c>
      <c r="V6" s="95"/>
      <c r="W6" s="123">
        <v>54.87</v>
      </c>
    </row>
    <row r="7" spans="1:24" x14ac:dyDescent="0.3">
      <c r="A7" s="119" t="s">
        <v>245</v>
      </c>
      <c r="B7" s="95"/>
      <c r="C7" s="53">
        <v>47.853999999999999</v>
      </c>
      <c r="D7" s="95"/>
      <c r="E7" s="123">
        <v>37.960999999999999</v>
      </c>
      <c r="F7" s="227"/>
      <c r="G7" s="123">
        <v>49.67</v>
      </c>
      <c r="H7" s="95"/>
      <c r="I7" s="119" t="s">
        <v>245</v>
      </c>
      <c r="J7" s="95"/>
      <c r="K7" s="53">
        <v>2.8940000000000001</v>
      </c>
      <c r="L7" s="95"/>
      <c r="M7" s="123">
        <v>1.7110000000000001</v>
      </c>
      <c r="N7" s="227"/>
      <c r="O7" s="123">
        <v>2.63</v>
      </c>
      <c r="P7" s="95"/>
      <c r="Q7" s="119" t="s">
        <v>245</v>
      </c>
      <c r="R7" s="95"/>
      <c r="S7" s="53">
        <v>55.89</v>
      </c>
      <c r="T7" s="95"/>
      <c r="U7" s="123">
        <v>38.21</v>
      </c>
      <c r="V7" s="95"/>
      <c r="W7" s="123">
        <v>51.59</v>
      </c>
      <c r="X7" s="358"/>
    </row>
    <row r="8" spans="1:24" x14ac:dyDescent="0.3">
      <c r="A8" s="119" t="s">
        <v>246</v>
      </c>
      <c r="B8" s="95"/>
      <c r="C8" s="53">
        <v>54.628</v>
      </c>
      <c r="D8" s="95"/>
      <c r="E8" s="123">
        <v>41.125</v>
      </c>
      <c r="F8" s="227"/>
      <c r="G8" s="123"/>
      <c r="H8" s="95"/>
      <c r="I8" s="119" t="s">
        <v>246</v>
      </c>
      <c r="J8" s="95"/>
      <c r="K8" s="53">
        <v>2.59</v>
      </c>
      <c r="L8" s="95"/>
      <c r="M8" s="123">
        <v>1.903</v>
      </c>
      <c r="N8" s="227"/>
      <c r="O8" s="123"/>
      <c r="P8" s="95"/>
      <c r="Q8" s="119" t="s">
        <v>246</v>
      </c>
      <c r="R8" s="95"/>
      <c r="S8" s="53">
        <v>59.52</v>
      </c>
      <c r="T8" s="95"/>
      <c r="U8" s="123">
        <v>41.58</v>
      </c>
      <c r="V8" s="95"/>
      <c r="W8" s="123"/>
    </row>
    <row r="9" spans="1:24" x14ac:dyDescent="0.3">
      <c r="A9" s="119" t="s">
        <v>247</v>
      </c>
      <c r="B9" s="95"/>
      <c r="C9" s="53">
        <v>59.372</v>
      </c>
      <c r="D9" s="95"/>
      <c r="E9" s="123">
        <v>46.796999999999997</v>
      </c>
      <c r="F9" s="227"/>
      <c r="G9" s="123"/>
      <c r="H9" s="95"/>
      <c r="I9" s="119" t="s">
        <v>247</v>
      </c>
      <c r="J9" s="95"/>
      <c r="K9" s="53">
        <v>2.5169999999999999</v>
      </c>
      <c r="L9" s="95"/>
      <c r="M9" s="123">
        <v>1.9950000000000001</v>
      </c>
      <c r="N9" s="227"/>
      <c r="O9" s="123"/>
      <c r="P9" s="95"/>
      <c r="Q9" s="119" t="s">
        <v>247</v>
      </c>
      <c r="R9" s="95"/>
      <c r="S9" s="53">
        <v>64.08</v>
      </c>
      <c r="T9" s="95"/>
      <c r="U9" s="123">
        <v>46.74</v>
      </c>
      <c r="V9" s="95"/>
      <c r="W9" s="123"/>
    </row>
    <row r="10" spans="1:24" x14ac:dyDescent="0.3">
      <c r="A10" s="119" t="s">
        <v>248</v>
      </c>
      <c r="B10" s="95"/>
      <c r="C10" s="53">
        <v>59.829000000000001</v>
      </c>
      <c r="D10" s="95"/>
      <c r="E10" s="123">
        <v>48.853000000000002</v>
      </c>
      <c r="F10" s="227"/>
      <c r="G10" s="123"/>
      <c r="H10" s="95"/>
      <c r="I10" s="119" t="s">
        <v>248</v>
      </c>
      <c r="J10" s="95"/>
      <c r="K10" s="53">
        <v>2.8149999999999999</v>
      </c>
      <c r="L10" s="95"/>
      <c r="M10" s="123">
        <v>1.9630000000000001</v>
      </c>
      <c r="N10" s="227"/>
      <c r="O10" s="123"/>
      <c r="P10" s="95"/>
      <c r="Q10" s="119" t="s">
        <v>248</v>
      </c>
      <c r="R10" s="95"/>
      <c r="S10" s="53">
        <v>61.48</v>
      </c>
      <c r="T10" s="95"/>
      <c r="U10" s="123">
        <v>48.25</v>
      </c>
      <c r="V10" s="95"/>
      <c r="W10" s="123"/>
    </row>
    <row r="11" spans="1:24" x14ac:dyDescent="0.3">
      <c r="A11" s="119" t="s">
        <v>249</v>
      </c>
      <c r="B11" s="95"/>
      <c r="C11" s="53">
        <v>50.93</v>
      </c>
      <c r="D11" s="95"/>
      <c r="E11" s="123">
        <v>44.8</v>
      </c>
      <c r="F11" s="227"/>
      <c r="G11" s="123"/>
      <c r="H11" s="95"/>
      <c r="I11" s="119" t="s">
        <v>249</v>
      </c>
      <c r="J11" s="95"/>
      <c r="K11" s="53">
        <v>2.7730000000000001</v>
      </c>
      <c r="L11" s="95"/>
      <c r="M11" s="123">
        <v>2.9169999999999998</v>
      </c>
      <c r="N11" s="227"/>
      <c r="O11" s="123"/>
      <c r="P11" s="95"/>
      <c r="Q11" s="119" t="s">
        <v>249</v>
      </c>
      <c r="R11" s="95"/>
      <c r="S11" s="53">
        <v>56.56</v>
      </c>
      <c r="T11" s="95"/>
      <c r="U11" s="123">
        <v>44.95</v>
      </c>
      <c r="V11" s="95"/>
      <c r="W11" s="123"/>
    </row>
    <row r="12" spans="1:24" x14ac:dyDescent="0.3">
      <c r="A12" s="119" t="s">
        <v>250</v>
      </c>
      <c r="B12" s="95"/>
      <c r="C12" s="53">
        <v>42.889000000000003</v>
      </c>
      <c r="D12" s="95"/>
      <c r="E12" s="123">
        <v>44.798999999999999</v>
      </c>
      <c r="F12" s="227"/>
      <c r="G12" s="123"/>
      <c r="H12" s="95"/>
      <c r="I12" s="119" t="s">
        <v>250</v>
      </c>
      <c r="J12" s="95"/>
      <c r="K12" s="53">
        <v>2.8860000000000001</v>
      </c>
      <c r="L12" s="95"/>
      <c r="M12" s="123">
        <v>2.6720000000000002</v>
      </c>
      <c r="N12" s="227"/>
      <c r="O12" s="123"/>
      <c r="P12" s="95"/>
      <c r="Q12" s="119" t="s">
        <v>250</v>
      </c>
      <c r="R12" s="95"/>
      <c r="S12" s="53">
        <v>46.52</v>
      </c>
      <c r="T12" s="95"/>
      <c r="U12" s="123">
        <v>45.84</v>
      </c>
      <c r="V12" s="95"/>
      <c r="W12" s="123"/>
    </row>
    <row r="13" spans="1:24" x14ac:dyDescent="0.3">
      <c r="A13" s="119" t="s">
        <v>251</v>
      </c>
      <c r="B13" s="95"/>
      <c r="C13" s="53">
        <v>45.465000000000003</v>
      </c>
      <c r="D13" s="95"/>
      <c r="E13" s="123">
        <v>45.225999999999999</v>
      </c>
      <c r="F13" s="227"/>
      <c r="G13" s="123"/>
      <c r="H13" s="95"/>
      <c r="I13" s="119" t="s">
        <v>251</v>
      </c>
      <c r="J13" s="95"/>
      <c r="K13" s="53">
        <v>2.6379999999999999</v>
      </c>
      <c r="L13" s="95"/>
      <c r="M13" s="123">
        <v>2.8530000000000002</v>
      </c>
      <c r="N13" s="227"/>
      <c r="O13" s="123"/>
      <c r="P13" s="95"/>
      <c r="Q13" s="119" t="s">
        <v>251</v>
      </c>
      <c r="R13" s="95"/>
      <c r="S13" s="53">
        <v>47.62</v>
      </c>
      <c r="T13" s="95"/>
      <c r="U13" s="123">
        <v>46.57</v>
      </c>
      <c r="V13" s="95"/>
      <c r="W13" s="123"/>
    </row>
    <row r="14" spans="1:24" x14ac:dyDescent="0.3">
      <c r="A14" s="119" t="s">
        <v>252</v>
      </c>
      <c r="B14" s="95"/>
      <c r="C14" s="53">
        <v>46.29</v>
      </c>
      <c r="D14" s="95"/>
      <c r="E14" s="123">
        <v>49.94</v>
      </c>
      <c r="F14" s="227"/>
      <c r="G14" s="123"/>
      <c r="H14" s="95"/>
      <c r="I14" s="119" t="s">
        <v>252</v>
      </c>
      <c r="J14" s="95"/>
      <c r="K14" s="53">
        <v>2.5630000000000002</v>
      </c>
      <c r="L14" s="95"/>
      <c r="M14" s="123">
        <v>2.952</v>
      </c>
      <c r="N14" s="227"/>
      <c r="O14" s="123"/>
      <c r="P14" s="95"/>
      <c r="Q14" s="119" t="s">
        <v>252</v>
      </c>
      <c r="R14" s="95"/>
      <c r="S14" s="53">
        <v>48.43</v>
      </c>
      <c r="T14" s="95"/>
      <c r="U14" s="123">
        <v>49.52</v>
      </c>
      <c r="V14" s="95"/>
      <c r="W14" s="123"/>
    </row>
    <row r="15" spans="1:24" x14ac:dyDescent="0.3">
      <c r="A15" s="119" t="s">
        <v>253</v>
      </c>
      <c r="B15" s="95"/>
      <c r="C15" s="53">
        <v>42.923000000000002</v>
      </c>
      <c r="D15" s="95"/>
      <c r="E15" s="123">
        <v>45.764000000000003</v>
      </c>
      <c r="F15" s="227"/>
      <c r="G15" s="123"/>
      <c r="H15" s="95"/>
      <c r="I15" s="119" t="s">
        <v>253</v>
      </c>
      <c r="J15" s="95"/>
      <c r="K15" s="53">
        <v>2.0329999999999999</v>
      </c>
      <c r="L15" s="95"/>
      <c r="M15" s="123">
        <v>2.7639999999999998</v>
      </c>
      <c r="N15" s="227"/>
      <c r="O15" s="123"/>
      <c r="P15" s="95"/>
      <c r="Q15" s="119" t="s">
        <v>253</v>
      </c>
      <c r="R15" s="95"/>
      <c r="S15" s="53">
        <v>44.27</v>
      </c>
      <c r="T15" s="95"/>
      <c r="U15" s="123">
        <v>44.73</v>
      </c>
      <c r="V15" s="95"/>
      <c r="W15" s="123"/>
    </row>
    <row r="16" spans="1:24" x14ac:dyDescent="0.3">
      <c r="A16" s="124" t="s">
        <v>254</v>
      </c>
      <c r="B16" s="112"/>
      <c r="C16" s="125">
        <v>37.326999999999998</v>
      </c>
      <c r="D16" s="112"/>
      <c r="E16" s="126">
        <v>52.165999999999997</v>
      </c>
      <c r="F16" s="112"/>
      <c r="G16" s="126"/>
      <c r="H16" s="95"/>
      <c r="I16" s="124" t="s">
        <v>254</v>
      </c>
      <c r="J16" s="112"/>
      <c r="K16" s="125">
        <v>2.206</v>
      </c>
      <c r="L16" s="112"/>
      <c r="M16" s="126">
        <v>3.2320000000000002</v>
      </c>
      <c r="N16" s="112"/>
      <c r="O16" s="126"/>
      <c r="P16" s="95"/>
      <c r="Q16" s="124" t="s">
        <v>254</v>
      </c>
      <c r="R16" s="112"/>
      <c r="S16" s="125">
        <v>37.97</v>
      </c>
      <c r="T16" s="112"/>
      <c r="U16" s="126">
        <v>53.32</v>
      </c>
      <c r="V16" s="112"/>
      <c r="W16" s="126"/>
    </row>
    <row r="17" spans="1:23" x14ac:dyDescent="0.3">
      <c r="A17" s="409" t="s">
        <v>255</v>
      </c>
      <c r="B17" s="410"/>
      <c r="C17" s="414">
        <v>48.76</v>
      </c>
      <c r="D17" s="410"/>
      <c r="E17" s="415">
        <v>43.47</v>
      </c>
      <c r="F17" s="410"/>
      <c r="G17" s="412">
        <v>51.78</v>
      </c>
      <c r="H17" s="413"/>
      <c r="I17" s="409" t="s">
        <v>255</v>
      </c>
      <c r="J17" s="410"/>
      <c r="K17" s="414">
        <v>2.66</v>
      </c>
      <c r="L17" s="410"/>
      <c r="M17" s="415">
        <v>2.46</v>
      </c>
      <c r="N17" s="410"/>
      <c r="O17" s="412">
        <v>3.32</v>
      </c>
      <c r="P17" s="413"/>
      <c r="Q17" s="409" t="s">
        <v>255</v>
      </c>
      <c r="R17" s="410"/>
      <c r="S17" s="411">
        <v>52.35</v>
      </c>
      <c r="T17" s="410"/>
      <c r="U17" s="412">
        <v>43.55</v>
      </c>
      <c r="V17" s="410"/>
      <c r="W17" s="416">
        <v>53.68</v>
      </c>
    </row>
    <row r="18" spans="1:23" x14ac:dyDescent="0.3">
      <c r="A18" s="95"/>
      <c r="B18" s="95"/>
      <c r="C18" s="95"/>
      <c r="D18" s="95"/>
      <c r="E18" s="95"/>
      <c r="F18" s="95"/>
      <c r="G18" s="95"/>
      <c r="H18" s="95"/>
      <c r="I18" s="95"/>
      <c r="J18" s="95"/>
      <c r="K18" s="95"/>
      <c r="L18" s="95"/>
      <c r="M18" s="95"/>
      <c r="N18" s="95"/>
      <c r="O18" s="95"/>
      <c r="P18" s="95"/>
      <c r="Q18" s="95"/>
      <c r="R18" s="95"/>
      <c r="S18" s="95"/>
      <c r="T18" s="95"/>
      <c r="U18" s="95"/>
      <c r="V18" s="95"/>
      <c r="W18" s="95"/>
    </row>
    <row r="19" spans="1:23" x14ac:dyDescent="0.3">
      <c r="A19" s="514" t="s">
        <v>235</v>
      </c>
      <c r="B19" s="515"/>
      <c r="C19" s="515"/>
      <c r="D19" s="516"/>
      <c r="E19" s="516"/>
      <c r="F19" s="515"/>
      <c r="G19" s="517"/>
      <c r="H19" s="95"/>
      <c r="I19" s="514" t="s">
        <v>235</v>
      </c>
      <c r="J19" s="515"/>
      <c r="K19" s="515"/>
      <c r="L19" s="518"/>
      <c r="M19" s="515"/>
      <c r="N19" s="518"/>
      <c r="O19" s="517"/>
      <c r="P19" s="95"/>
      <c r="Q19" s="514" t="s">
        <v>235</v>
      </c>
      <c r="R19" s="519"/>
      <c r="S19" s="519"/>
      <c r="T19" s="519"/>
      <c r="U19" s="519"/>
      <c r="V19" s="519"/>
      <c r="W19" s="518"/>
    </row>
    <row r="20" spans="1:23" ht="19.2" x14ac:dyDescent="0.35">
      <c r="A20" s="503" t="s">
        <v>259</v>
      </c>
      <c r="B20" s="474"/>
      <c r="C20" s="474"/>
      <c r="D20" s="504"/>
      <c r="E20" s="504"/>
      <c r="F20" s="474"/>
      <c r="G20" s="505"/>
      <c r="H20" s="95"/>
      <c r="I20" s="524" t="s">
        <v>259</v>
      </c>
      <c r="J20" s="488"/>
      <c r="K20" s="488"/>
      <c r="L20" s="525"/>
      <c r="M20" s="488"/>
      <c r="N20" s="525"/>
      <c r="O20" s="526"/>
      <c r="P20" s="95"/>
      <c r="Q20" s="524" t="s">
        <v>260</v>
      </c>
      <c r="R20" s="527"/>
      <c r="S20" s="527"/>
      <c r="T20" s="527"/>
      <c r="U20" s="527"/>
      <c r="V20" s="527"/>
      <c r="W20" s="525"/>
    </row>
    <row r="21" spans="1:23" x14ac:dyDescent="0.3">
      <c r="A21" s="508" t="s">
        <v>256</v>
      </c>
      <c r="B21" s="509"/>
      <c r="C21" s="509"/>
      <c r="D21" s="510"/>
      <c r="E21" s="510"/>
      <c r="F21" s="509"/>
      <c r="G21" s="511"/>
      <c r="H21" s="95"/>
      <c r="I21" s="508" t="s">
        <v>257</v>
      </c>
      <c r="J21" s="509"/>
      <c r="K21" s="509"/>
      <c r="L21" s="513"/>
      <c r="M21" s="509"/>
      <c r="N21" s="513"/>
      <c r="O21" s="511"/>
      <c r="P21" s="95"/>
      <c r="Q21" s="508" t="s">
        <v>258</v>
      </c>
      <c r="R21" s="512"/>
      <c r="S21" s="512"/>
      <c r="T21" s="512"/>
      <c r="U21" s="512"/>
      <c r="V21" s="512"/>
      <c r="W21" s="513"/>
    </row>
    <row r="22" spans="1:23" x14ac:dyDescent="0.3">
      <c r="A22" s="111" t="s">
        <v>241</v>
      </c>
      <c r="B22" s="112"/>
      <c r="C22" s="115" t="s">
        <v>34</v>
      </c>
      <c r="D22" s="117" t="s">
        <v>35</v>
      </c>
      <c r="E22" s="118" t="s">
        <v>36</v>
      </c>
      <c r="F22" s="114" t="s">
        <v>35</v>
      </c>
      <c r="G22" s="116">
        <v>2017</v>
      </c>
      <c r="H22" s="95"/>
      <c r="I22" s="111" t="s">
        <v>241</v>
      </c>
      <c r="J22" s="112"/>
      <c r="K22" s="115" t="s">
        <v>34</v>
      </c>
      <c r="L22" s="117" t="s">
        <v>35</v>
      </c>
      <c r="M22" s="118" t="s">
        <v>36</v>
      </c>
      <c r="N22" s="114" t="s">
        <v>35</v>
      </c>
      <c r="O22" s="116">
        <v>2017</v>
      </c>
      <c r="P22" s="95"/>
      <c r="Q22" s="111" t="s">
        <v>241</v>
      </c>
      <c r="R22" s="112"/>
      <c r="S22" s="115" t="s">
        <v>34</v>
      </c>
      <c r="T22" s="117" t="s">
        <v>35</v>
      </c>
      <c r="U22" s="118" t="s">
        <v>36</v>
      </c>
      <c r="V22" s="114" t="s">
        <v>35</v>
      </c>
      <c r="W22" s="116">
        <v>2017</v>
      </c>
    </row>
    <row r="23" spans="1:23" x14ac:dyDescent="0.3">
      <c r="A23" s="119" t="s">
        <v>243</v>
      </c>
      <c r="B23" s="95"/>
      <c r="C23" s="53">
        <v>17.294</v>
      </c>
      <c r="D23" s="95"/>
      <c r="E23" s="123">
        <v>12.805</v>
      </c>
      <c r="F23" s="227"/>
      <c r="G23" s="123">
        <v>23.08</v>
      </c>
      <c r="H23" s="95"/>
      <c r="I23" s="127" t="s">
        <v>243</v>
      </c>
      <c r="J23" s="121"/>
      <c r="K23" s="120">
        <v>16.93</v>
      </c>
      <c r="L23" s="121"/>
      <c r="M23" s="122">
        <v>12.186</v>
      </c>
      <c r="N23" s="227"/>
      <c r="O23" s="123">
        <v>24.2</v>
      </c>
      <c r="P23" s="95"/>
      <c r="Q23" s="127" t="s">
        <v>243</v>
      </c>
      <c r="R23" s="121"/>
      <c r="S23" s="120">
        <v>48.823999999999998</v>
      </c>
      <c r="T23" s="121"/>
      <c r="U23" s="122">
        <v>32.828000000000003</v>
      </c>
      <c r="V23" s="227"/>
      <c r="W23" s="123">
        <v>54.03</v>
      </c>
    </row>
    <row r="24" spans="1:23" x14ac:dyDescent="0.3">
      <c r="A24" s="119" t="s">
        <v>244</v>
      </c>
      <c r="B24" s="95"/>
      <c r="C24" s="53">
        <v>19.2</v>
      </c>
      <c r="D24" s="95"/>
      <c r="E24" s="123">
        <v>13.298</v>
      </c>
      <c r="F24" s="227"/>
      <c r="G24" s="123">
        <v>25.42</v>
      </c>
      <c r="H24" s="95"/>
      <c r="I24" s="119" t="s">
        <v>244</v>
      </c>
      <c r="J24" s="95"/>
      <c r="K24" s="53">
        <v>18.599</v>
      </c>
      <c r="L24" s="95"/>
      <c r="M24" s="123">
        <v>12.46</v>
      </c>
      <c r="N24" s="227"/>
      <c r="O24" s="123">
        <v>23.37</v>
      </c>
      <c r="P24" s="95"/>
      <c r="Q24" s="119" t="s">
        <v>244</v>
      </c>
      <c r="R24" s="95"/>
      <c r="S24" s="53">
        <v>55.298000000000002</v>
      </c>
      <c r="T24" s="95"/>
      <c r="U24" s="123">
        <v>32.473999999999997</v>
      </c>
      <c r="V24" s="227"/>
      <c r="W24" s="123">
        <v>55.14</v>
      </c>
    </row>
    <row r="25" spans="1:23" x14ac:dyDescent="0.3">
      <c r="A25" s="119" t="s">
        <v>245</v>
      </c>
      <c r="B25" s="95"/>
      <c r="C25" s="53">
        <v>18.681000000000001</v>
      </c>
      <c r="D25" s="95"/>
      <c r="E25" s="123">
        <v>15.53</v>
      </c>
      <c r="F25" s="227"/>
      <c r="G25" s="123">
        <v>20.75</v>
      </c>
      <c r="H25" s="95"/>
      <c r="I25" s="119" t="s">
        <v>245</v>
      </c>
      <c r="J25" s="95"/>
      <c r="K25" s="53">
        <v>17.670999999999999</v>
      </c>
      <c r="L25" s="95"/>
      <c r="M25" s="123">
        <v>13.837</v>
      </c>
      <c r="N25" s="227"/>
      <c r="O25" s="123">
        <v>18.95</v>
      </c>
      <c r="P25" s="95"/>
      <c r="Q25" s="119" t="s">
        <v>245</v>
      </c>
      <c r="R25" s="95"/>
      <c r="S25" s="53">
        <v>54.378999999999998</v>
      </c>
      <c r="T25" s="95"/>
      <c r="U25" s="123">
        <v>40.078000000000003</v>
      </c>
      <c r="V25" s="227"/>
      <c r="W25" s="123">
        <v>51.39</v>
      </c>
    </row>
    <row r="26" spans="1:23" x14ac:dyDescent="0.3">
      <c r="A26" s="119" t="s">
        <v>246</v>
      </c>
      <c r="B26" s="95"/>
      <c r="C26" s="53">
        <v>18.832999999999998</v>
      </c>
      <c r="D26" s="95"/>
      <c r="E26" s="123">
        <v>16.225000000000001</v>
      </c>
      <c r="F26" s="227"/>
      <c r="G26" s="123"/>
      <c r="H26" s="95"/>
      <c r="I26" s="119" t="s">
        <v>246</v>
      </c>
      <c r="J26" s="95"/>
      <c r="K26" s="53">
        <v>17.195</v>
      </c>
      <c r="L26" s="95"/>
      <c r="M26" s="123">
        <v>15.288</v>
      </c>
      <c r="N26" s="227"/>
      <c r="O26" s="123"/>
      <c r="P26" s="95"/>
      <c r="Q26" s="119" t="s">
        <v>246</v>
      </c>
      <c r="R26" s="95"/>
      <c r="S26" s="53">
        <v>60.7</v>
      </c>
      <c r="T26" s="95"/>
      <c r="U26" s="123">
        <v>42.587000000000003</v>
      </c>
      <c r="V26" s="227"/>
      <c r="W26" s="123"/>
    </row>
    <row r="27" spans="1:23" x14ac:dyDescent="0.3">
      <c r="A27" s="119" t="s">
        <v>247</v>
      </c>
      <c r="B27" s="95"/>
      <c r="C27" s="53">
        <v>17.904</v>
      </c>
      <c r="D27" s="95"/>
      <c r="E27" s="123">
        <v>17.844999999999999</v>
      </c>
      <c r="F27" s="227"/>
      <c r="G27" s="123"/>
      <c r="H27" s="95"/>
      <c r="I27" s="119" t="s">
        <v>247</v>
      </c>
      <c r="J27" s="95"/>
      <c r="K27" s="53">
        <v>16.114999999999998</v>
      </c>
      <c r="L27" s="95"/>
      <c r="M27" s="123">
        <v>16.893999999999998</v>
      </c>
      <c r="N27" s="227"/>
      <c r="O27" s="123"/>
      <c r="P27" s="95"/>
      <c r="Q27" s="119" t="s">
        <v>247</v>
      </c>
      <c r="R27" s="95"/>
      <c r="S27" s="53">
        <v>64.956999999999994</v>
      </c>
      <c r="T27" s="95"/>
      <c r="U27" s="123">
        <v>48.72</v>
      </c>
      <c r="V27" s="227"/>
      <c r="W27" s="123"/>
    </row>
    <row r="28" spans="1:23" x14ac:dyDescent="0.3">
      <c r="A28" s="119" t="s">
        <v>248</v>
      </c>
      <c r="B28" s="95"/>
      <c r="C28" s="53">
        <v>16.302</v>
      </c>
      <c r="D28" s="95"/>
      <c r="E28" s="123">
        <v>18.456</v>
      </c>
      <c r="F28" s="227"/>
      <c r="G28" s="123"/>
      <c r="H28" s="95"/>
      <c r="I28" s="119" t="s">
        <v>248</v>
      </c>
      <c r="J28" s="95"/>
      <c r="K28" s="53">
        <v>14.79</v>
      </c>
      <c r="L28" s="95"/>
      <c r="M28" s="123">
        <v>17.445</v>
      </c>
      <c r="N28" s="227"/>
      <c r="O28" s="123"/>
      <c r="P28" s="95"/>
      <c r="Q28" s="119" t="s">
        <v>248</v>
      </c>
      <c r="R28" s="95"/>
      <c r="S28" s="53">
        <v>63.238999999999997</v>
      </c>
      <c r="T28" s="95"/>
      <c r="U28" s="123">
        <v>50.600999999999999</v>
      </c>
      <c r="V28" s="227"/>
      <c r="W28" s="123"/>
    </row>
    <row r="29" spans="1:23" x14ac:dyDescent="0.3">
      <c r="A29" s="119" t="s">
        <v>249</v>
      </c>
      <c r="B29" s="95"/>
      <c r="C29" s="53">
        <v>15.962999999999999</v>
      </c>
      <c r="D29" s="95"/>
      <c r="E29" s="123">
        <v>16.949000000000002</v>
      </c>
      <c r="F29" s="227"/>
      <c r="G29" s="123"/>
      <c r="H29" s="95"/>
      <c r="I29" s="119" t="s">
        <v>249</v>
      </c>
      <c r="J29" s="95"/>
      <c r="K29" s="53">
        <v>13.933999999999999</v>
      </c>
      <c r="L29" s="95"/>
      <c r="M29" s="123">
        <v>15.28</v>
      </c>
      <c r="N29" s="227"/>
      <c r="O29" s="123"/>
      <c r="P29" s="95"/>
      <c r="Q29" s="119" t="s">
        <v>249</v>
      </c>
      <c r="R29" s="95"/>
      <c r="S29" s="53">
        <v>54.715000000000003</v>
      </c>
      <c r="T29" s="95"/>
      <c r="U29" s="123">
        <v>46.42</v>
      </c>
      <c r="V29" s="227"/>
      <c r="W29" s="123"/>
    </row>
    <row r="30" spans="1:23" x14ac:dyDescent="0.3">
      <c r="A30" s="119" t="s">
        <v>250</v>
      </c>
      <c r="B30" s="95"/>
      <c r="C30" s="53">
        <v>15.138999999999999</v>
      </c>
      <c r="D30" s="95"/>
      <c r="E30" s="123">
        <v>16.471</v>
      </c>
      <c r="F30" s="227"/>
      <c r="G30" s="123"/>
      <c r="H30" s="95"/>
      <c r="I30" s="119" t="s">
        <v>250</v>
      </c>
      <c r="J30" s="95"/>
      <c r="K30" s="53">
        <v>13.68</v>
      </c>
      <c r="L30" s="95"/>
      <c r="M30" s="123">
        <v>15.002000000000001</v>
      </c>
      <c r="N30" s="227"/>
      <c r="O30" s="123"/>
      <c r="P30" s="95"/>
      <c r="Q30" s="119" t="s">
        <v>250</v>
      </c>
      <c r="R30" s="95"/>
      <c r="S30" s="53">
        <v>47.118000000000002</v>
      </c>
      <c r="T30" s="95"/>
      <c r="U30" s="123">
        <v>46.317</v>
      </c>
      <c r="V30" s="227"/>
      <c r="W30" s="123"/>
    </row>
    <row r="31" spans="1:23" x14ac:dyDescent="0.3">
      <c r="A31" s="119" t="s">
        <v>251</v>
      </c>
      <c r="B31" s="95"/>
      <c r="C31" s="53">
        <v>16.466000000000001</v>
      </c>
      <c r="D31" s="95"/>
      <c r="E31" s="123">
        <v>17.763999999999999</v>
      </c>
      <c r="F31" s="227"/>
      <c r="G31" s="123"/>
      <c r="H31" s="95"/>
      <c r="I31" s="119" t="s">
        <v>251</v>
      </c>
      <c r="J31" s="95"/>
      <c r="K31" s="53">
        <v>15.499000000000001</v>
      </c>
      <c r="L31" s="95"/>
      <c r="M31" s="123">
        <v>16.420999999999999</v>
      </c>
      <c r="N31" s="227"/>
      <c r="O31" s="123"/>
      <c r="P31" s="95"/>
      <c r="Q31" s="119" t="s">
        <v>251</v>
      </c>
      <c r="R31" s="95"/>
      <c r="S31" s="53">
        <v>48.621000000000002</v>
      </c>
      <c r="T31" s="95"/>
      <c r="U31" s="123">
        <v>46.826000000000001</v>
      </c>
      <c r="V31" s="227"/>
      <c r="W31" s="123"/>
    </row>
    <row r="32" spans="1:23" x14ac:dyDescent="0.3">
      <c r="A32" s="119" t="s">
        <v>252</v>
      </c>
      <c r="B32" s="95"/>
      <c r="C32" s="53">
        <v>16.893000000000001</v>
      </c>
      <c r="D32" s="95"/>
      <c r="E32" s="123">
        <v>20.87</v>
      </c>
      <c r="F32" s="227"/>
      <c r="G32" s="123"/>
      <c r="H32" s="95"/>
      <c r="I32" s="119" t="s">
        <v>252</v>
      </c>
      <c r="J32" s="95"/>
      <c r="K32" s="53">
        <v>15.819000000000001</v>
      </c>
      <c r="L32" s="95"/>
      <c r="M32" s="123">
        <v>20.007000000000001</v>
      </c>
      <c r="N32" s="227"/>
      <c r="O32" s="123"/>
      <c r="P32" s="95"/>
      <c r="Q32" s="119" t="s">
        <v>252</v>
      </c>
      <c r="R32" s="95"/>
      <c r="S32" s="53">
        <v>47.326999999999998</v>
      </c>
      <c r="T32" s="95"/>
      <c r="U32" s="123">
        <v>51.363999999999997</v>
      </c>
      <c r="V32" s="227"/>
      <c r="W32" s="123"/>
    </row>
    <row r="33" spans="1:23" x14ac:dyDescent="0.3">
      <c r="A33" s="119" t="s">
        <v>253</v>
      </c>
      <c r="B33" s="95"/>
      <c r="C33" s="53">
        <v>16.347999999999999</v>
      </c>
      <c r="D33" s="95"/>
      <c r="E33" s="123">
        <v>18.923999999999999</v>
      </c>
      <c r="F33" s="227"/>
      <c r="G33" s="123"/>
      <c r="H33" s="95"/>
      <c r="I33" s="119" t="s">
        <v>253</v>
      </c>
      <c r="J33" s="95"/>
      <c r="K33" s="53">
        <v>15.097</v>
      </c>
      <c r="L33" s="95"/>
      <c r="M33" s="123">
        <v>18.241</v>
      </c>
      <c r="N33" s="227"/>
      <c r="O33" s="123"/>
      <c r="P33" s="95"/>
      <c r="Q33" s="119" t="s">
        <v>253</v>
      </c>
      <c r="R33" s="95"/>
      <c r="S33" s="53">
        <v>44.393000000000001</v>
      </c>
      <c r="T33" s="95"/>
      <c r="U33" s="123">
        <v>46.686</v>
      </c>
      <c r="V33" s="227"/>
      <c r="W33" s="123"/>
    </row>
    <row r="34" spans="1:23" x14ac:dyDescent="0.3">
      <c r="A34" s="124" t="s">
        <v>254</v>
      </c>
      <c r="B34" s="112"/>
      <c r="C34" s="125">
        <v>14.61</v>
      </c>
      <c r="D34" s="112"/>
      <c r="E34" s="126">
        <v>23.093</v>
      </c>
      <c r="F34" s="112"/>
      <c r="G34" s="126"/>
      <c r="H34" s="95"/>
      <c r="I34" s="124" t="s">
        <v>254</v>
      </c>
      <c r="J34" s="112"/>
      <c r="K34" s="125">
        <v>13.571</v>
      </c>
      <c r="L34" s="112"/>
      <c r="M34" s="126">
        <v>22.716999999999999</v>
      </c>
      <c r="N34" s="112"/>
      <c r="O34" s="126"/>
      <c r="P34" s="95"/>
      <c r="Q34" s="124" t="s">
        <v>254</v>
      </c>
      <c r="R34" s="112"/>
      <c r="S34" s="125">
        <v>38.898000000000003</v>
      </c>
      <c r="T34" s="112"/>
      <c r="U34" s="126">
        <v>53.527999999999999</v>
      </c>
      <c r="V34" s="112"/>
      <c r="W34" s="126"/>
    </row>
    <row r="35" spans="1:23" x14ac:dyDescent="0.3">
      <c r="A35" s="409" t="s">
        <v>255</v>
      </c>
      <c r="B35" s="410"/>
      <c r="C35" s="411">
        <v>16.940000000000001</v>
      </c>
      <c r="D35" s="410"/>
      <c r="E35" s="412">
        <v>17.396000000000001</v>
      </c>
      <c r="F35" s="410"/>
      <c r="G35" s="412">
        <v>22.93</v>
      </c>
      <c r="H35" s="413"/>
      <c r="I35" s="409" t="s">
        <v>255</v>
      </c>
      <c r="J35" s="410"/>
      <c r="K35" s="411">
        <v>15.704000000000001</v>
      </c>
      <c r="L35" s="410"/>
      <c r="M35" s="412">
        <v>16.350999999999999</v>
      </c>
      <c r="N35" s="410"/>
      <c r="O35" s="412">
        <v>22</v>
      </c>
      <c r="P35" s="413"/>
      <c r="Q35" s="409" t="s">
        <v>255</v>
      </c>
      <c r="R35" s="410"/>
      <c r="S35" s="411">
        <v>52.332000000000001</v>
      </c>
      <c r="T35" s="410"/>
      <c r="U35" s="412">
        <v>45.023000000000003</v>
      </c>
      <c r="V35" s="410"/>
      <c r="W35" s="412">
        <v>53.39</v>
      </c>
    </row>
    <row r="36" spans="1:23" x14ac:dyDescent="0.3">
      <c r="A36" s="128"/>
      <c r="B36" s="95"/>
      <c r="C36" s="129"/>
      <c r="D36" s="95"/>
      <c r="E36" s="130"/>
      <c r="F36" s="95"/>
      <c r="G36" s="129"/>
      <c r="H36" s="95"/>
      <c r="I36" s="95"/>
      <c r="J36" s="108"/>
      <c r="K36" s="108"/>
      <c r="L36" s="108"/>
      <c r="M36" s="131"/>
      <c r="N36" s="108"/>
      <c r="O36" s="132"/>
      <c r="P36" s="108"/>
      <c r="Q36" s="108"/>
      <c r="R36" s="95"/>
      <c r="S36" s="95"/>
      <c r="T36" s="95"/>
      <c r="U36" s="95"/>
      <c r="V36" s="95"/>
      <c r="W36" s="95"/>
    </row>
    <row r="37" spans="1:23" x14ac:dyDescent="0.3">
      <c r="A37" s="520" t="s">
        <v>261</v>
      </c>
      <c r="B37" s="488"/>
      <c r="C37" s="521"/>
      <c r="D37" s="488"/>
      <c r="E37" s="521"/>
      <c r="F37" s="488"/>
      <c r="G37" s="522"/>
      <c r="H37" s="488"/>
      <c r="I37" s="488"/>
      <c r="J37" s="488"/>
      <c r="K37" s="521"/>
      <c r="L37" s="488"/>
      <c r="M37" s="523"/>
      <c r="N37" s="488"/>
      <c r="O37" s="522"/>
      <c r="P37" s="488"/>
      <c r="Q37" s="488"/>
      <c r="R37" s="488"/>
      <c r="S37" s="488"/>
      <c r="T37" s="488"/>
      <c r="U37" s="488"/>
      <c r="V37" s="488"/>
      <c r="W37" s="488"/>
    </row>
    <row r="38" spans="1:23" x14ac:dyDescent="0.3">
      <c r="A38" s="520" t="s">
        <v>262</v>
      </c>
      <c r="B38" s="488"/>
      <c r="C38" s="488"/>
      <c r="D38" s="488"/>
      <c r="E38" s="488"/>
      <c r="F38" s="488"/>
      <c r="G38" s="488"/>
      <c r="H38" s="488"/>
      <c r="I38" s="488"/>
      <c r="J38" s="488"/>
      <c r="K38" s="488"/>
      <c r="L38" s="488"/>
      <c r="M38" s="488"/>
      <c r="N38" s="488"/>
      <c r="O38" s="488"/>
      <c r="P38" s="488"/>
      <c r="Q38" s="488"/>
      <c r="R38" s="488"/>
      <c r="S38" s="488"/>
      <c r="T38" s="488"/>
      <c r="U38" s="488"/>
      <c r="V38" s="488"/>
      <c r="W38" s="488"/>
    </row>
  </sheetData>
  <mergeCells count="20">
    <mergeCell ref="A37:W37"/>
    <mergeCell ref="A38:W38"/>
    <mergeCell ref="A20:G20"/>
    <mergeCell ref="I20:O20"/>
    <mergeCell ref="Q20:W20"/>
    <mergeCell ref="A21:G21"/>
    <mergeCell ref="I21:O21"/>
    <mergeCell ref="Q21:W21"/>
    <mergeCell ref="A3:G3"/>
    <mergeCell ref="I3:O3"/>
    <mergeCell ref="Q3:W3"/>
    <mergeCell ref="A19:G19"/>
    <mergeCell ref="I19:O19"/>
    <mergeCell ref="Q19:W19"/>
    <mergeCell ref="A1:G1"/>
    <mergeCell ref="I1:O1"/>
    <mergeCell ref="Q1:W1"/>
    <mergeCell ref="A2:G2"/>
    <mergeCell ref="I2:O2"/>
    <mergeCell ref="Q2:W2"/>
  </mergeCells>
  <printOptions horizontalCentered="1"/>
  <pageMargins left="0.2" right="0.2" top="0.2" bottom="0.2" header="0.2" footer="0.2"/>
  <pageSetup scale="82" orientation="landscape" cellComments="atEnd" r:id="rId1"/>
  <headerFooter scaleWithDoc="0">
    <oddFooter>&amp;R&amp;P</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opLeftCell="A5" zoomScale="60" zoomScaleNormal="60" workbookViewId="0">
      <selection activeCell="O48" sqref="O48"/>
    </sheetView>
  </sheetViews>
  <sheetFormatPr defaultColWidth="21.44140625" defaultRowHeight="16.8" x14ac:dyDescent="0.3"/>
  <cols>
    <col min="1" max="1" width="120.77734375" style="261" customWidth="1"/>
    <col min="2" max="2" width="3.77734375" style="261" customWidth="1"/>
    <col min="3" max="7" width="18.77734375" style="261" customWidth="1"/>
    <col min="8" max="8" width="3.77734375" style="261" customWidth="1"/>
    <col min="9" max="9" width="18.77734375" style="261" customWidth="1"/>
    <col min="10" max="11" width="15.6640625" style="261" hidden="1" customWidth="1"/>
    <col min="12" max="12" width="19" style="261" hidden="1" customWidth="1"/>
    <col min="13" max="13" width="16.77734375" style="261" hidden="1" customWidth="1"/>
    <col min="14" max="14" width="9.77734375" style="261" customWidth="1"/>
    <col min="15" max="15" width="16.109375" style="261" customWidth="1"/>
    <col min="16" max="16" width="10.109375" style="261" customWidth="1"/>
    <col min="17" max="16384" width="21.44140625" style="261"/>
  </cols>
  <sheetData>
    <row r="1" spans="1:16" s="276" customFormat="1" ht="19.2" x14ac:dyDescent="0.35">
      <c r="A1" s="467" t="s">
        <v>1</v>
      </c>
      <c r="B1" s="468"/>
      <c r="C1" s="469"/>
      <c r="D1" s="469"/>
      <c r="E1" s="469"/>
      <c r="F1" s="469"/>
      <c r="G1" s="469"/>
      <c r="H1" s="469"/>
      <c r="I1" s="469"/>
      <c r="J1" s="470"/>
      <c r="K1" s="470"/>
      <c r="L1" s="468"/>
      <c r="M1" s="468"/>
      <c r="N1" s="275"/>
    </row>
    <row r="2" spans="1:16" s="276" customFormat="1" ht="19.2" x14ac:dyDescent="0.35">
      <c r="A2" s="467" t="s">
        <v>27</v>
      </c>
      <c r="B2" s="468"/>
      <c r="C2" s="469"/>
      <c r="D2" s="469"/>
      <c r="E2" s="469"/>
      <c r="F2" s="469"/>
      <c r="G2" s="469"/>
      <c r="H2" s="469"/>
      <c r="I2" s="469"/>
      <c r="J2" s="470"/>
      <c r="K2" s="470"/>
      <c r="L2" s="468"/>
      <c r="M2" s="468"/>
      <c r="N2" s="275"/>
    </row>
    <row r="3" spans="1:16" x14ac:dyDescent="0.3">
      <c r="A3" s="266"/>
      <c r="B3" s="266"/>
      <c r="C3" s="266"/>
      <c r="D3" s="266"/>
      <c r="E3" s="266"/>
      <c r="F3" s="266"/>
      <c r="G3" s="266"/>
      <c r="H3" s="266"/>
      <c r="I3" s="266"/>
      <c r="J3" s="266"/>
      <c r="K3" s="266"/>
      <c r="L3" s="266"/>
      <c r="M3" s="266"/>
      <c r="N3" s="313"/>
      <c r="O3" s="313"/>
      <c r="P3" s="313"/>
    </row>
    <row r="4" spans="1:16" x14ac:dyDescent="0.3">
      <c r="A4" s="277"/>
      <c r="B4" s="266"/>
      <c r="C4" s="210" t="s">
        <v>28</v>
      </c>
      <c r="D4" s="210" t="s">
        <v>29</v>
      </c>
      <c r="E4" s="210" t="s">
        <v>30</v>
      </c>
      <c r="F4" s="210" t="s">
        <v>31</v>
      </c>
      <c r="G4" s="210" t="s">
        <v>32</v>
      </c>
      <c r="H4" s="218"/>
      <c r="I4" s="210" t="s">
        <v>28</v>
      </c>
      <c r="J4" s="210" t="s">
        <v>29</v>
      </c>
      <c r="K4" s="210" t="s">
        <v>30</v>
      </c>
      <c r="L4" s="210" t="s">
        <v>31</v>
      </c>
      <c r="M4" s="210" t="s">
        <v>32</v>
      </c>
    </row>
    <row r="5" spans="1:16" x14ac:dyDescent="0.3">
      <c r="A5" s="278" t="s">
        <v>33</v>
      </c>
      <c r="B5" s="266"/>
      <c r="C5" s="211" t="s">
        <v>36</v>
      </c>
      <c r="D5" s="211" t="s">
        <v>36</v>
      </c>
      <c r="E5" s="211" t="s">
        <v>36</v>
      </c>
      <c r="F5" s="211" t="s">
        <v>36</v>
      </c>
      <c r="G5" s="211" t="s">
        <v>36</v>
      </c>
      <c r="H5" s="219" t="s">
        <v>35</v>
      </c>
      <c r="I5" s="279">
        <v>2017</v>
      </c>
      <c r="J5" s="279">
        <v>2017</v>
      </c>
      <c r="K5" s="279">
        <v>2017</v>
      </c>
      <c r="L5" s="279">
        <v>2017</v>
      </c>
      <c r="M5" s="279">
        <v>2017</v>
      </c>
    </row>
    <row r="6" spans="1:16" x14ac:dyDescent="0.3">
      <c r="A6" s="277"/>
      <c r="B6" s="266"/>
      <c r="C6" s="212"/>
      <c r="D6" s="212"/>
      <c r="E6" s="212"/>
      <c r="F6" s="212"/>
      <c r="G6" s="212"/>
      <c r="H6" s="266"/>
      <c r="I6" s="212"/>
      <c r="J6" s="212"/>
      <c r="K6" s="212"/>
      <c r="L6" s="212"/>
      <c r="M6" s="212"/>
    </row>
    <row r="7" spans="1:16" x14ac:dyDescent="0.3">
      <c r="A7" s="280" t="s">
        <v>37</v>
      </c>
      <c r="B7" s="266"/>
      <c r="C7" s="212"/>
      <c r="D7" s="212"/>
      <c r="E7" s="212"/>
      <c r="F7" s="212"/>
      <c r="G7" s="212"/>
      <c r="H7" s="266"/>
      <c r="I7" s="212"/>
      <c r="J7" s="212"/>
      <c r="K7" s="212"/>
      <c r="L7" s="212"/>
      <c r="M7" s="212"/>
    </row>
    <row r="8" spans="1:16" x14ac:dyDescent="0.3">
      <c r="A8" s="281" t="s">
        <v>38</v>
      </c>
      <c r="B8" s="266"/>
      <c r="C8" s="282">
        <v>-307000000</v>
      </c>
      <c r="D8" s="282">
        <v>-111000000</v>
      </c>
      <c r="E8" s="282">
        <v>-89000000</v>
      </c>
      <c r="F8" s="282">
        <v>-136000000</v>
      </c>
      <c r="G8" s="282">
        <f>SUM(C8:F8)</f>
        <v>-643000000</v>
      </c>
      <c r="H8" s="283"/>
      <c r="I8" s="282">
        <v>-79000000</v>
      </c>
      <c r="J8" s="282"/>
      <c r="K8" s="282"/>
      <c r="L8" s="282"/>
      <c r="M8" s="282"/>
    </row>
    <row r="9" spans="1:16" x14ac:dyDescent="0.3">
      <c r="A9" s="281" t="s">
        <v>39</v>
      </c>
      <c r="B9" s="266"/>
      <c r="C9" s="215">
        <v>-112000000</v>
      </c>
      <c r="D9" s="215">
        <v>-41000000</v>
      </c>
      <c r="E9" s="215">
        <v>-30000000</v>
      </c>
      <c r="F9" s="215">
        <v>-45000000</v>
      </c>
      <c r="G9" s="215">
        <f t="shared" ref="G9:G10" si="0">SUM(C9:F9)</f>
        <v>-228000000</v>
      </c>
      <c r="H9" s="253"/>
      <c r="I9" s="215">
        <v>0</v>
      </c>
      <c r="J9" s="215"/>
      <c r="K9" s="215"/>
      <c r="L9" s="215"/>
      <c r="M9" s="215"/>
    </row>
    <row r="10" spans="1:16" x14ac:dyDescent="0.3">
      <c r="A10" s="254" t="s">
        <v>40</v>
      </c>
      <c r="B10" s="266"/>
      <c r="C10" s="286">
        <f>C8-C9</f>
        <v>-195000000</v>
      </c>
      <c r="D10" s="286">
        <f>D8-D9</f>
        <v>-70000000</v>
      </c>
      <c r="E10" s="286">
        <f>E8-E9</f>
        <v>-59000000</v>
      </c>
      <c r="F10" s="286">
        <f>F8-F9</f>
        <v>-91000000</v>
      </c>
      <c r="G10" s="286">
        <f t="shared" si="0"/>
        <v>-415000000</v>
      </c>
      <c r="H10" s="253"/>
      <c r="I10" s="286">
        <f>I8-I9</f>
        <v>-79000000</v>
      </c>
      <c r="J10" s="286"/>
      <c r="K10" s="286"/>
      <c r="L10" s="286"/>
      <c r="M10" s="286"/>
    </row>
    <row r="11" spans="1:16" ht="17.399999999999999" x14ac:dyDescent="0.35">
      <c r="A11" s="314" t="s">
        <v>41</v>
      </c>
      <c r="B11" s="266"/>
      <c r="C11" s="315">
        <f>C9/C8</f>
        <v>0.36482084690553745</v>
      </c>
      <c r="D11" s="315">
        <f>D9/D8</f>
        <v>0.36936936936936937</v>
      </c>
      <c r="E11" s="315">
        <f>E9/E8</f>
        <v>0.33707865168539325</v>
      </c>
      <c r="F11" s="315">
        <f>F9/F8</f>
        <v>0.33088235294117646</v>
      </c>
      <c r="G11" s="315">
        <f>G9/G8</f>
        <v>0.35458786936236392</v>
      </c>
      <c r="H11" s="316"/>
      <c r="I11" s="315">
        <f>I9/I8</f>
        <v>0</v>
      </c>
      <c r="J11" s="315"/>
      <c r="K11" s="315"/>
      <c r="L11" s="315"/>
      <c r="M11" s="315"/>
    </row>
    <row r="12" spans="1:16" x14ac:dyDescent="0.3">
      <c r="A12" s="212"/>
      <c r="B12" s="266"/>
      <c r="C12" s="212"/>
      <c r="D12" s="212"/>
      <c r="E12" s="212"/>
      <c r="F12" s="212"/>
      <c r="G12" s="317"/>
      <c r="H12" s="266"/>
      <c r="I12" s="212"/>
      <c r="J12" s="212"/>
      <c r="K12" s="212"/>
      <c r="L12" s="212"/>
      <c r="M12" s="317"/>
    </row>
    <row r="13" spans="1:16" x14ac:dyDescent="0.3">
      <c r="A13" s="280" t="s">
        <v>42</v>
      </c>
      <c r="B13" s="266"/>
      <c r="C13" s="282"/>
      <c r="D13" s="212"/>
      <c r="E13" s="212"/>
      <c r="F13" s="212"/>
      <c r="G13" s="317"/>
      <c r="H13" s="266"/>
      <c r="I13" s="212"/>
      <c r="J13" s="212"/>
      <c r="K13" s="212"/>
      <c r="L13" s="212"/>
      <c r="M13" s="317"/>
    </row>
    <row r="14" spans="1:16" x14ac:dyDescent="0.3">
      <c r="A14" s="281" t="s">
        <v>38</v>
      </c>
      <c r="B14" s="266"/>
      <c r="C14" s="186">
        <v>-8000000</v>
      </c>
      <c r="D14" s="186">
        <v>53000000</v>
      </c>
      <c r="E14" s="186">
        <v>78000000</v>
      </c>
      <c r="F14" s="186">
        <v>154000000</v>
      </c>
      <c r="G14" s="282">
        <f>SUM(C14:F14)</f>
        <v>277000000</v>
      </c>
      <c r="H14" s="253"/>
      <c r="I14" s="186">
        <v>143000000</v>
      </c>
      <c r="J14" s="186"/>
      <c r="K14" s="186"/>
      <c r="L14" s="186"/>
      <c r="M14" s="186"/>
    </row>
    <row r="15" spans="1:16" x14ac:dyDescent="0.3">
      <c r="A15" s="281" t="s">
        <v>39</v>
      </c>
      <c r="B15" s="266"/>
      <c r="C15" s="215">
        <v>-12000000</v>
      </c>
      <c r="D15" s="215">
        <v>-2000000</v>
      </c>
      <c r="E15" s="215">
        <v>19000000</v>
      </c>
      <c r="F15" s="215">
        <v>44000000</v>
      </c>
      <c r="G15" s="215">
        <f t="shared" ref="G15" si="1">SUM(C15:F15)</f>
        <v>49000000</v>
      </c>
      <c r="H15" s="253"/>
      <c r="I15" s="215">
        <v>50000000</v>
      </c>
      <c r="J15" s="215"/>
      <c r="K15" s="215"/>
      <c r="L15" s="215"/>
      <c r="M15" s="215"/>
    </row>
    <row r="16" spans="1:16" x14ac:dyDescent="0.3">
      <c r="A16" s="254" t="s">
        <v>43</v>
      </c>
      <c r="B16" s="266"/>
      <c r="C16" s="286">
        <f>C14-C15</f>
        <v>4000000</v>
      </c>
      <c r="D16" s="286">
        <f>D14-D15</f>
        <v>55000000</v>
      </c>
      <c r="E16" s="286">
        <f>E14-E15</f>
        <v>59000000</v>
      </c>
      <c r="F16" s="286">
        <f>F14-F15</f>
        <v>110000000</v>
      </c>
      <c r="G16" s="286">
        <f>G14-G15</f>
        <v>228000000</v>
      </c>
      <c r="H16" s="253"/>
      <c r="I16" s="286">
        <f>I14-I15</f>
        <v>93000000</v>
      </c>
      <c r="J16" s="286"/>
      <c r="K16" s="286"/>
      <c r="L16" s="286"/>
      <c r="M16" s="286"/>
    </row>
    <row r="17" spans="1:15" ht="17.399999999999999" x14ac:dyDescent="0.35">
      <c r="A17" s="314" t="s">
        <v>41</v>
      </c>
      <c r="B17" s="266"/>
      <c r="C17" s="315">
        <f>C15/C14</f>
        <v>1.5</v>
      </c>
      <c r="D17" s="315">
        <f>D15/D14</f>
        <v>-3.7735849056603772E-2</v>
      </c>
      <c r="E17" s="315">
        <f>E15/E14</f>
        <v>0.24358974358974358</v>
      </c>
      <c r="F17" s="315">
        <f>F15/F14</f>
        <v>0.2857142857142857</v>
      </c>
      <c r="G17" s="315">
        <f>G15/G14</f>
        <v>0.17689530685920576</v>
      </c>
      <c r="H17" s="316"/>
      <c r="I17" s="315">
        <f>I15/I14</f>
        <v>0.34965034965034963</v>
      </c>
      <c r="J17" s="315"/>
      <c r="K17" s="315"/>
      <c r="L17" s="315"/>
      <c r="M17" s="315"/>
    </row>
    <row r="18" spans="1:15" x14ac:dyDescent="0.3">
      <c r="A18" s="212"/>
      <c r="B18" s="266"/>
      <c r="C18" s="212"/>
      <c r="D18" s="212"/>
      <c r="E18" s="212"/>
      <c r="F18" s="212"/>
      <c r="G18" s="317"/>
      <c r="H18" s="266"/>
      <c r="I18" s="212"/>
      <c r="J18" s="212"/>
      <c r="K18" s="212"/>
      <c r="L18" s="212"/>
      <c r="M18" s="317"/>
    </row>
    <row r="19" spans="1:15" x14ac:dyDescent="0.3">
      <c r="A19" s="280" t="s">
        <v>44</v>
      </c>
      <c r="B19" s="266"/>
      <c r="C19" s="212"/>
      <c r="D19" s="212"/>
      <c r="E19" s="212"/>
      <c r="F19" s="212"/>
      <c r="G19" s="317"/>
      <c r="H19" s="266"/>
      <c r="I19" s="212"/>
      <c r="J19" s="212"/>
      <c r="K19" s="212"/>
      <c r="L19" s="212"/>
      <c r="M19" s="317"/>
    </row>
    <row r="20" spans="1:15" x14ac:dyDescent="0.3">
      <c r="A20" s="281" t="s">
        <v>38</v>
      </c>
      <c r="B20" s="266"/>
      <c r="C20" s="186">
        <f t="shared" ref="C20:F21" si="2">C14+C8</f>
        <v>-315000000</v>
      </c>
      <c r="D20" s="186">
        <f t="shared" si="2"/>
        <v>-58000000</v>
      </c>
      <c r="E20" s="186">
        <f t="shared" si="2"/>
        <v>-11000000</v>
      </c>
      <c r="F20" s="186">
        <f t="shared" si="2"/>
        <v>18000000</v>
      </c>
      <c r="G20" s="186">
        <f>SUM(C20:F20)</f>
        <v>-366000000</v>
      </c>
      <c r="H20" s="253"/>
      <c r="I20" s="186">
        <f t="shared" ref="I20" si="3">I14+I8</f>
        <v>64000000</v>
      </c>
      <c r="J20" s="186"/>
      <c r="K20" s="186"/>
      <c r="L20" s="186"/>
      <c r="M20" s="186"/>
    </row>
    <row r="21" spans="1:15" x14ac:dyDescent="0.3">
      <c r="A21" s="281" t="s">
        <v>39</v>
      </c>
      <c r="B21" s="266"/>
      <c r="C21" s="215">
        <f t="shared" si="2"/>
        <v>-124000000</v>
      </c>
      <c r="D21" s="215">
        <f t="shared" si="2"/>
        <v>-43000000</v>
      </c>
      <c r="E21" s="215">
        <f t="shared" si="2"/>
        <v>-11000000</v>
      </c>
      <c r="F21" s="215">
        <f t="shared" si="2"/>
        <v>-1000000</v>
      </c>
      <c r="G21" s="215">
        <f>SUM(C21:F21)</f>
        <v>-179000000</v>
      </c>
      <c r="H21" s="253"/>
      <c r="I21" s="215">
        <f t="shared" ref="I21" si="4">I15+I9</f>
        <v>50000000</v>
      </c>
      <c r="J21" s="215"/>
      <c r="K21" s="215"/>
      <c r="L21" s="215"/>
      <c r="M21" s="215"/>
    </row>
    <row r="22" spans="1:15" x14ac:dyDescent="0.3">
      <c r="A22" s="257" t="s">
        <v>40</v>
      </c>
      <c r="B22" s="266"/>
      <c r="C22" s="288">
        <f>C20-C21</f>
        <v>-191000000</v>
      </c>
      <c r="D22" s="288">
        <f>D20-D21</f>
        <v>-15000000</v>
      </c>
      <c r="E22" s="288">
        <f>E20-E21</f>
        <v>0</v>
      </c>
      <c r="F22" s="288">
        <f>F20-F21</f>
        <v>19000000</v>
      </c>
      <c r="G22" s="288">
        <f t="shared" ref="G22" si="5">SUM(C22:F22)</f>
        <v>-187000000</v>
      </c>
      <c r="H22" s="283"/>
      <c r="I22" s="288">
        <f>I20-I21</f>
        <v>14000000</v>
      </c>
      <c r="J22" s="288"/>
      <c r="K22" s="288"/>
      <c r="L22" s="288"/>
      <c r="M22" s="288"/>
    </row>
    <row r="23" spans="1:15" x14ac:dyDescent="0.3">
      <c r="A23" s="266"/>
      <c r="B23" s="266"/>
      <c r="C23" s="266"/>
      <c r="D23" s="266"/>
      <c r="E23" s="266"/>
      <c r="F23" s="266"/>
      <c r="G23" s="308"/>
      <c r="H23" s="266"/>
      <c r="I23" s="266"/>
      <c r="J23" s="266"/>
      <c r="K23" s="266"/>
      <c r="L23" s="266"/>
      <c r="M23" s="308"/>
    </row>
    <row r="24" spans="1:15" x14ac:dyDescent="0.3">
      <c r="A24" s="318" t="s">
        <v>45</v>
      </c>
      <c r="B24" s="266"/>
      <c r="C24" s="208">
        <f>C20</f>
        <v>-315000000</v>
      </c>
      <c r="D24" s="208">
        <f>D20</f>
        <v>-58000000</v>
      </c>
      <c r="E24" s="208">
        <f>E20</f>
        <v>-11000000</v>
      </c>
      <c r="F24" s="208">
        <f>F20</f>
        <v>18000000</v>
      </c>
      <c r="G24" s="208">
        <f>G20</f>
        <v>-366000000</v>
      </c>
      <c r="H24" s="283"/>
      <c r="I24" s="208">
        <f>I20</f>
        <v>64000000</v>
      </c>
      <c r="J24" s="404"/>
      <c r="K24" s="208"/>
      <c r="L24" s="208"/>
      <c r="M24" s="208"/>
      <c r="O24" s="319"/>
    </row>
    <row r="25" spans="1:15" x14ac:dyDescent="0.3">
      <c r="A25" s="212"/>
      <c r="B25" s="266"/>
      <c r="C25" s="220"/>
      <c r="D25" s="220"/>
      <c r="E25" s="220"/>
      <c r="F25" s="220"/>
      <c r="G25" s="213"/>
      <c r="H25" s="221"/>
      <c r="I25" s="220"/>
      <c r="J25" s="405"/>
      <c r="K25" s="220"/>
      <c r="L25" s="220"/>
      <c r="M25" s="213"/>
    </row>
    <row r="26" spans="1:15" x14ac:dyDescent="0.3">
      <c r="A26" s="301" t="s">
        <v>46</v>
      </c>
      <c r="B26" s="266"/>
      <c r="C26" s="212"/>
      <c r="D26" s="212"/>
      <c r="E26" s="212"/>
      <c r="F26" s="212"/>
      <c r="G26" s="213"/>
      <c r="H26" s="266"/>
      <c r="I26" s="212"/>
      <c r="J26" s="371"/>
      <c r="K26" s="212"/>
      <c r="L26" s="212"/>
      <c r="M26" s="213"/>
    </row>
    <row r="27" spans="1:15" x14ac:dyDescent="0.3">
      <c r="A27" s="281" t="s">
        <v>47</v>
      </c>
      <c r="B27" s="266"/>
      <c r="C27" s="186">
        <v>-79000000</v>
      </c>
      <c r="D27" s="186">
        <v>-88000000</v>
      </c>
      <c r="E27" s="186">
        <v>-89000000</v>
      </c>
      <c r="F27" s="186">
        <v>-80000000</v>
      </c>
      <c r="G27" s="186">
        <f t="shared" ref="G27:G29" si="6">SUM(C27:F27)</f>
        <v>-336000000</v>
      </c>
      <c r="H27" s="253"/>
      <c r="I27" s="186">
        <v>-78000000</v>
      </c>
      <c r="J27" s="368"/>
      <c r="K27" s="186"/>
      <c r="L27" s="186"/>
      <c r="M27" s="186"/>
    </row>
    <row r="28" spans="1:15" x14ac:dyDescent="0.3">
      <c r="A28" s="281" t="s">
        <v>48</v>
      </c>
      <c r="B28" s="266"/>
      <c r="C28" s="186">
        <v>-65000000</v>
      </c>
      <c r="D28" s="186">
        <v>-63000000</v>
      </c>
      <c r="E28" s="186">
        <v>-61000000</v>
      </c>
      <c r="F28" s="186">
        <v>-52000000</v>
      </c>
      <c r="G28" s="186">
        <f t="shared" si="6"/>
        <v>-241000000</v>
      </c>
      <c r="H28" s="253"/>
      <c r="I28" s="186">
        <v>-55000000</v>
      </c>
      <c r="J28" s="368"/>
      <c r="K28" s="186"/>
      <c r="L28" s="186"/>
      <c r="M28" s="186"/>
    </row>
    <row r="29" spans="1:15" x14ac:dyDescent="0.3">
      <c r="A29" s="281" t="s">
        <v>49</v>
      </c>
      <c r="B29" s="266"/>
      <c r="C29" s="186">
        <v>-13000000</v>
      </c>
      <c r="D29" s="186">
        <v>-24000000</v>
      </c>
      <c r="E29" s="186">
        <v>-4000000</v>
      </c>
      <c r="F29" s="186">
        <v>-13000000</v>
      </c>
      <c r="G29" s="186">
        <f t="shared" si="6"/>
        <v>-54000000</v>
      </c>
      <c r="H29" s="253"/>
      <c r="I29" s="186">
        <v>-9000000</v>
      </c>
      <c r="J29" s="368"/>
      <c r="K29" s="186"/>
      <c r="L29" s="186"/>
      <c r="M29" s="186"/>
    </row>
    <row r="30" spans="1:15" x14ac:dyDescent="0.3">
      <c r="A30" s="287"/>
      <c r="B30" s="266"/>
      <c r="C30" s="186"/>
      <c r="D30" s="186"/>
      <c r="E30" s="186"/>
      <c r="F30" s="186"/>
      <c r="G30" s="186"/>
      <c r="H30" s="253"/>
      <c r="I30" s="186"/>
      <c r="J30" s="368"/>
      <c r="K30" s="186"/>
      <c r="L30" s="186"/>
      <c r="M30" s="186"/>
    </row>
    <row r="31" spans="1:15" x14ac:dyDescent="0.3">
      <c r="A31" s="301" t="s">
        <v>50</v>
      </c>
      <c r="B31" s="266"/>
      <c r="C31" s="220"/>
      <c r="D31" s="220"/>
      <c r="E31" s="220"/>
      <c r="F31" s="220"/>
      <c r="G31" s="186"/>
      <c r="H31" s="266"/>
      <c r="I31" s="220"/>
      <c r="J31" s="405"/>
      <c r="K31" s="220"/>
      <c r="L31" s="220"/>
      <c r="M31" s="186"/>
    </row>
    <row r="32" spans="1:15" x14ac:dyDescent="0.3">
      <c r="A32" s="281" t="s">
        <v>326</v>
      </c>
      <c r="B32" s="266"/>
      <c r="C32" s="85">
        <v>-63000000</v>
      </c>
      <c r="D32" s="85">
        <v>296000000</v>
      </c>
      <c r="E32" s="85">
        <v>38000000</v>
      </c>
      <c r="F32" s="85">
        <v>108000000</v>
      </c>
      <c r="G32" s="85">
        <f t="shared" ref="G32:G33" si="7">SUM(C32:F32)</f>
        <v>379000000</v>
      </c>
      <c r="H32" s="253"/>
      <c r="I32" s="345">
        <v>0</v>
      </c>
      <c r="J32" s="368"/>
      <c r="K32" s="186"/>
      <c r="L32" s="186"/>
      <c r="M32" s="186"/>
    </row>
    <row r="33" spans="1:16" x14ac:dyDescent="0.3">
      <c r="A33" s="281" t="s">
        <v>51</v>
      </c>
      <c r="B33" s="266"/>
      <c r="C33" s="345">
        <v>0</v>
      </c>
      <c r="D33" s="345">
        <v>0</v>
      </c>
      <c r="E33" s="85">
        <v>-47000000</v>
      </c>
      <c r="F33" s="345">
        <v>0</v>
      </c>
      <c r="G33" s="85">
        <f t="shared" si="7"/>
        <v>-47000000</v>
      </c>
      <c r="H33" s="253"/>
      <c r="I33" s="345">
        <v>0</v>
      </c>
      <c r="J33" s="406"/>
      <c r="K33" s="186"/>
      <c r="L33" s="320"/>
      <c r="M33" s="186"/>
    </row>
    <row r="34" spans="1:16" x14ac:dyDescent="0.3">
      <c r="A34" s="281" t="s">
        <v>52</v>
      </c>
      <c r="B34" s="266"/>
      <c r="C34" s="345">
        <v>0</v>
      </c>
      <c r="D34" s="85">
        <v>-118000000</v>
      </c>
      <c r="E34" s="345">
        <v>0</v>
      </c>
      <c r="F34" s="345">
        <v>0</v>
      </c>
      <c r="G34" s="85">
        <f t="shared" ref="G34" si="8">SUM(C34:F34)</f>
        <v>-118000000</v>
      </c>
      <c r="H34" s="253"/>
      <c r="I34" s="345">
        <v>0</v>
      </c>
      <c r="J34" s="368"/>
      <c r="K34" s="320"/>
      <c r="L34" s="320"/>
      <c r="M34" s="186"/>
    </row>
    <row r="35" spans="1:16" x14ac:dyDescent="0.3">
      <c r="A35" s="281" t="s">
        <v>53</v>
      </c>
      <c r="B35" s="266"/>
      <c r="C35" s="85">
        <v>-48000000</v>
      </c>
      <c r="D35" s="85">
        <v>-31000000</v>
      </c>
      <c r="E35" s="85">
        <v>-14000000</v>
      </c>
      <c r="F35" s="85">
        <v>-10000000</v>
      </c>
      <c r="G35" s="85">
        <f t="shared" ref="G35:G42" si="9">SUM(C35:F35)</f>
        <v>-103000000</v>
      </c>
      <c r="H35" s="253"/>
      <c r="I35" s="186">
        <v>-14000000</v>
      </c>
      <c r="J35" s="368"/>
      <c r="K35" s="186"/>
      <c r="L35" s="186"/>
      <c r="M35" s="186"/>
    </row>
    <row r="36" spans="1:16" x14ac:dyDescent="0.3">
      <c r="A36" s="281" t="s">
        <v>54</v>
      </c>
      <c r="B36" s="266"/>
      <c r="C36" s="85">
        <v>-23000000</v>
      </c>
      <c r="D36" s="85">
        <v>-91000000</v>
      </c>
      <c r="E36" s="85">
        <v>25000000</v>
      </c>
      <c r="F36" s="85">
        <v>-21000000</v>
      </c>
      <c r="G36" s="85">
        <f t="shared" si="9"/>
        <v>-110000000</v>
      </c>
      <c r="H36" s="253"/>
      <c r="I36" s="186">
        <v>77000000</v>
      </c>
      <c r="J36" s="368"/>
      <c r="K36" s="186"/>
      <c r="L36" s="186"/>
      <c r="M36" s="186"/>
      <c r="O36" s="321"/>
    </row>
    <row r="37" spans="1:16" x14ac:dyDescent="0.3">
      <c r="A37" s="281" t="s">
        <v>55</v>
      </c>
      <c r="B37" s="266"/>
      <c r="C37" s="85">
        <v>-7000000</v>
      </c>
      <c r="D37" s="85">
        <v>-1000000</v>
      </c>
      <c r="E37" s="345">
        <v>0</v>
      </c>
      <c r="F37" s="345">
        <v>0</v>
      </c>
      <c r="G37" s="85">
        <f t="shared" si="9"/>
        <v>-8000000</v>
      </c>
      <c r="H37" s="253"/>
      <c r="I37" s="345">
        <v>0</v>
      </c>
      <c r="J37" s="368"/>
      <c r="K37" s="320"/>
      <c r="L37" s="320"/>
      <c r="M37" s="186"/>
    </row>
    <row r="38" spans="1:16" x14ac:dyDescent="0.3">
      <c r="A38" s="281" t="s">
        <v>56</v>
      </c>
      <c r="B38" s="266"/>
      <c r="C38" s="345">
        <v>0</v>
      </c>
      <c r="D38" s="345">
        <v>0</v>
      </c>
      <c r="E38" s="85">
        <v>-113000000</v>
      </c>
      <c r="F38" s="345">
        <v>0</v>
      </c>
      <c r="G38" s="85">
        <f t="shared" si="9"/>
        <v>-113000000</v>
      </c>
      <c r="H38" s="253"/>
      <c r="I38" s="345">
        <v>0</v>
      </c>
      <c r="J38" s="406"/>
      <c r="K38" s="186"/>
      <c r="L38" s="320"/>
      <c r="M38" s="186"/>
    </row>
    <row r="39" spans="1:16" x14ac:dyDescent="0.3">
      <c r="A39" s="281" t="s">
        <v>57</v>
      </c>
      <c r="B39" s="266"/>
      <c r="C39" s="345">
        <v>0</v>
      </c>
      <c r="D39" s="85">
        <v>-14000000</v>
      </c>
      <c r="E39" s="85">
        <v>-37000000</v>
      </c>
      <c r="F39" s="85">
        <v>4000000</v>
      </c>
      <c r="G39" s="85">
        <f t="shared" si="9"/>
        <v>-47000000</v>
      </c>
      <c r="H39" s="253"/>
      <c r="I39" s="85">
        <v>-1000000</v>
      </c>
      <c r="J39" s="368"/>
      <c r="K39" s="186"/>
      <c r="L39" s="186"/>
      <c r="M39" s="186"/>
    </row>
    <row r="40" spans="1:16" x14ac:dyDescent="0.3">
      <c r="A40" s="301" t="s">
        <v>294</v>
      </c>
      <c r="B40" s="266"/>
      <c r="C40" s="85">
        <f>SUM(C24:C39)</f>
        <v>-613000000</v>
      </c>
      <c r="D40" s="85">
        <f>SUM(D24:D39)</f>
        <v>-192000000</v>
      </c>
      <c r="E40" s="85">
        <f>SUM(E24:E39)</f>
        <v>-313000000</v>
      </c>
      <c r="F40" s="85">
        <f>SUM(F24:F39)</f>
        <v>-46000000</v>
      </c>
      <c r="G40" s="85">
        <f>SUM(G24:G39)</f>
        <v>-1164000000</v>
      </c>
      <c r="H40" s="253"/>
      <c r="I40" s="85">
        <f>SUM(I24:I39)</f>
        <v>-16000000</v>
      </c>
      <c r="J40" s="368"/>
      <c r="K40" s="186"/>
      <c r="L40" s="186"/>
      <c r="M40" s="186"/>
    </row>
    <row r="41" spans="1:16" x14ac:dyDescent="0.3">
      <c r="A41" s="301" t="s">
        <v>58</v>
      </c>
      <c r="B41" s="266"/>
      <c r="C41" s="85">
        <f>-'Statements of Income'!C33</f>
        <v>253000000</v>
      </c>
      <c r="D41" s="85">
        <f>-'Statements of Income'!D33</f>
        <v>54000000</v>
      </c>
      <c r="E41" s="85">
        <f>-'Statements of Income'!E33</f>
        <v>107000000</v>
      </c>
      <c r="F41" s="85">
        <f>-'Statements of Income'!F33+1346000000</f>
        <v>9000000</v>
      </c>
      <c r="G41" s="85">
        <f t="shared" si="9"/>
        <v>423000000</v>
      </c>
      <c r="H41" s="253"/>
      <c r="I41" s="186">
        <v>-34000000</v>
      </c>
      <c r="J41" s="368"/>
      <c r="K41" s="186"/>
      <c r="L41" s="186"/>
      <c r="M41" s="186"/>
      <c r="O41" s="321"/>
    </row>
    <row r="42" spans="1:16" x14ac:dyDescent="0.3">
      <c r="A42" s="281" t="s">
        <v>286</v>
      </c>
      <c r="B42" s="266"/>
      <c r="C42" s="320">
        <v>0</v>
      </c>
      <c r="D42" s="320">
        <v>0</v>
      </c>
      <c r="E42" s="320">
        <v>0</v>
      </c>
      <c r="F42" s="186">
        <v>-1346000000</v>
      </c>
      <c r="G42" s="186">
        <f t="shared" si="9"/>
        <v>-1346000000</v>
      </c>
      <c r="H42" s="253"/>
      <c r="I42" s="345">
        <v>0</v>
      </c>
      <c r="J42" s="406"/>
      <c r="K42" s="320"/>
      <c r="L42" s="186"/>
      <c r="M42" s="186"/>
    </row>
    <row r="43" spans="1:16" x14ac:dyDescent="0.3">
      <c r="A43" s="301" t="s">
        <v>59</v>
      </c>
      <c r="B43" s="266"/>
      <c r="C43" s="296">
        <f>SUM(C41:C42)</f>
        <v>253000000</v>
      </c>
      <c r="D43" s="296">
        <f>SUM(D41:D42)</f>
        <v>54000000</v>
      </c>
      <c r="E43" s="296">
        <f>SUM(E41:E42)</f>
        <v>107000000</v>
      </c>
      <c r="F43" s="296">
        <f>SUM(F41:F42)</f>
        <v>-1337000000</v>
      </c>
      <c r="G43" s="296">
        <f>SUM(G41:G42)</f>
        <v>-923000000</v>
      </c>
      <c r="H43" s="253"/>
      <c r="I43" s="296">
        <f>SUM(I41:I42)</f>
        <v>-34000000</v>
      </c>
      <c r="J43" s="368"/>
      <c r="K43" s="186"/>
      <c r="L43" s="186"/>
      <c r="M43" s="186"/>
    </row>
    <row r="44" spans="1:16" x14ac:dyDescent="0.3">
      <c r="A44" s="285" t="s">
        <v>293</v>
      </c>
      <c r="B44" s="266"/>
      <c r="C44" s="186">
        <f>C40+C43</f>
        <v>-360000000</v>
      </c>
      <c r="D44" s="186">
        <f>D40+D43</f>
        <v>-138000000</v>
      </c>
      <c r="E44" s="186">
        <f>E40+E43</f>
        <v>-206000000</v>
      </c>
      <c r="F44" s="186">
        <f>F40+F43</f>
        <v>-1383000000</v>
      </c>
      <c r="G44" s="186">
        <f>G40+G43</f>
        <v>-2087000000</v>
      </c>
      <c r="H44" s="253"/>
      <c r="I44" s="186">
        <f>I40+I43</f>
        <v>-50000000</v>
      </c>
      <c r="J44" s="368"/>
      <c r="K44" s="186"/>
      <c r="L44" s="186"/>
      <c r="M44" s="186"/>
    </row>
    <row r="45" spans="1:16" ht="19.8" x14ac:dyDescent="0.3">
      <c r="A45" s="285" t="s">
        <v>297</v>
      </c>
      <c r="B45" s="266"/>
      <c r="C45" s="186">
        <f>'Statements of Income'!C36</f>
        <v>-47000000</v>
      </c>
      <c r="D45" s="186">
        <f>'Statements of Income'!D36</f>
        <v>-32000000</v>
      </c>
      <c r="E45" s="186">
        <f>'Statements of Income'!E36</f>
        <v>14000000</v>
      </c>
      <c r="F45" s="186">
        <f>'Statements of Income'!F36</f>
        <v>12000000</v>
      </c>
      <c r="G45" s="186">
        <f>'Statements of Income'!G36</f>
        <v>-53000000</v>
      </c>
      <c r="H45" s="253"/>
      <c r="I45" s="186">
        <v>-4907000000</v>
      </c>
      <c r="J45" s="368"/>
      <c r="K45" s="186"/>
      <c r="L45" s="186"/>
      <c r="M45" s="186"/>
    </row>
    <row r="46" spans="1:16" x14ac:dyDescent="0.3">
      <c r="A46" s="322" t="s">
        <v>60</v>
      </c>
      <c r="B46" s="266"/>
      <c r="C46" s="216">
        <f>SUM(C44:C45)</f>
        <v>-407000000</v>
      </c>
      <c r="D46" s="216">
        <f>SUM(D44:D45)</f>
        <v>-170000000</v>
      </c>
      <c r="E46" s="216">
        <f>SUM(E44:E45)</f>
        <v>-192000000</v>
      </c>
      <c r="F46" s="216">
        <f>SUM(F44:F45)</f>
        <v>-1371000000</v>
      </c>
      <c r="G46" s="216">
        <f>SUM(G44:G45)</f>
        <v>-2140000000</v>
      </c>
      <c r="H46" s="323"/>
      <c r="I46" s="216">
        <f>I45+I44</f>
        <v>-4957000000</v>
      </c>
      <c r="J46" s="407"/>
      <c r="K46" s="216"/>
      <c r="L46" s="216"/>
      <c r="M46" s="306"/>
    </row>
    <row r="47" spans="1:16" x14ac:dyDescent="0.3">
      <c r="A47" s="324"/>
      <c r="B47" s="266"/>
      <c r="C47" s="325"/>
      <c r="D47" s="325"/>
      <c r="E47" s="325"/>
      <c r="F47" s="325"/>
      <c r="G47" s="325"/>
      <c r="H47" s="325"/>
      <c r="I47" s="325"/>
      <c r="J47" s="325"/>
      <c r="K47" s="325"/>
      <c r="L47" s="325"/>
      <c r="M47" s="221"/>
      <c r="N47" s="326"/>
      <c r="O47" s="326"/>
      <c r="P47" s="326"/>
    </row>
    <row r="48" spans="1:16" ht="16.5" customHeight="1" x14ac:dyDescent="0.3">
      <c r="A48" s="471" t="s">
        <v>338</v>
      </c>
      <c r="B48" s="471"/>
      <c r="C48" s="471"/>
      <c r="D48" s="471"/>
      <c r="E48" s="471"/>
      <c r="F48" s="471"/>
      <c r="G48" s="471"/>
      <c r="H48" s="471"/>
      <c r="I48" s="471"/>
      <c r="J48" s="471"/>
      <c r="K48" s="471"/>
      <c r="L48" s="471"/>
      <c r="N48" s="326"/>
      <c r="O48" s="326"/>
    </row>
    <row r="49" spans="1:12" ht="37.5" customHeight="1" x14ac:dyDescent="0.3">
      <c r="A49" s="471"/>
      <c r="B49" s="471"/>
      <c r="C49" s="471"/>
      <c r="D49" s="471"/>
      <c r="E49" s="471"/>
      <c r="F49" s="471"/>
      <c r="G49" s="471"/>
      <c r="H49" s="471"/>
      <c r="I49" s="471"/>
      <c r="J49" s="471"/>
      <c r="K49" s="471"/>
      <c r="L49" s="471"/>
    </row>
  </sheetData>
  <mergeCells count="3">
    <mergeCell ref="A1:M1"/>
    <mergeCell ref="A2:M2"/>
    <mergeCell ref="A48:L49"/>
  </mergeCells>
  <printOptions horizontalCentered="1"/>
  <pageMargins left="0.2" right="0.2" top="0.2" bottom="0.2" header="0.2" footer="0.2"/>
  <pageSetup scale="60" orientation="landscape" cellComments="asDisplayed" r:id="rId1"/>
  <headerFooter scaleWithDoc="0">
    <oddFooter>&amp;R&amp;P</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60" zoomScaleNormal="60" workbookViewId="0">
      <selection activeCell="O58" sqref="O58"/>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9.6640625" style="104" bestFit="1" customWidth="1"/>
    <col min="10" max="11" width="17.33203125" style="104" hidden="1" customWidth="1"/>
    <col min="12" max="12" width="18.109375" style="104" hidden="1" customWidth="1"/>
    <col min="13" max="13" width="19" style="104" hidden="1" customWidth="1"/>
    <col min="14" max="14" width="9.77734375" style="104" customWidth="1"/>
    <col min="15" max="15" width="17" style="104" customWidth="1"/>
    <col min="16" max="16" width="11.6640625" style="104" bestFit="1" customWidth="1"/>
    <col min="17" max="18" width="9.77734375" style="104" customWidth="1"/>
    <col min="19" max="16384" width="21.44140625" style="104"/>
  </cols>
  <sheetData>
    <row r="1" spans="1:18" s="101" customFormat="1" ht="19.2" x14ac:dyDescent="0.35">
      <c r="A1" s="472" t="s">
        <v>61</v>
      </c>
      <c r="B1" s="473"/>
      <c r="C1" s="474"/>
      <c r="D1" s="474"/>
      <c r="E1" s="474"/>
      <c r="F1" s="473"/>
      <c r="G1" s="473"/>
      <c r="H1" s="473"/>
      <c r="I1" s="473"/>
      <c r="J1" s="473"/>
      <c r="K1" s="473"/>
      <c r="L1" s="475"/>
      <c r="M1" s="97"/>
      <c r="N1" s="97"/>
      <c r="P1" s="97"/>
      <c r="R1" s="94"/>
    </row>
    <row r="2" spans="1:18" s="101" customFormat="1" ht="19.2" x14ac:dyDescent="0.35">
      <c r="A2" s="472" t="s">
        <v>27</v>
      </c>
      <c r="B2" s="473"/>
      <c r="C2" s="474"/>
      <c r="D2" s="474"/>
      <c r="E2" s="474"/>
      <c r="F2" s="473"/>
      <c r="G2" s="473"/>
      <c r="H2" s="473"/>
      <c r="I2" s="473"/>
      <c r="J2" s="473"/>
      <c r="K2" s="473"/>
      <c r="L2" s="475"/>
      <c r="M2" s="97"/>
      <c r="N2" s="97"/>
      <c r="P2" s="97"/>
      <c r="R2" s="94"/>
    </row>
    <row r="3" spans="1:18" x14ac:dyDescent="0.3">
      <c r="A3" s="95"/>
      <c r="B3" s="95"/>
      <c r="C3" s="95"/>
      <c r="D3" s="95"/>
      <c r="E3" s="95"/>
      <c r="F3" s="95"/>
      <c r="G3" s="95"/>
      <c r="H3" s="95"/>
      <c r="I3" s="95"/>
      <c r="J3" s="95"/>
      <c r="K3" s="95"/>
      <c r="L3" s="95"/>
      <c r="M3" s="95"/>
      <c r="N3" s="95"/>
      <c r="O3" s="95"/>
      <c r="P3" s="95"/>
      <c r="Q3" s="95"/>
      <c r="R3" s="95"/>
    </row>
    <row r="4" spans="1:18" x14ac:dyDescent="0.3">
      <c r="A4" s="16"/>
      <c r="B4" s="95"/>
      <c r="C4" s="11" t="s">
        <v>28</v>
      </c>
      <c r="D4" s="11" t="s">
        <v>29</v>
      </c>
      <c r="E4" s="11" t="s">
        <v>30</v>
      </c>
      <c r="F4" s="11" t="s">
        <v>31</v>
      </c>
      <c r="G4" s="11" t="s">
        <v>32</v>
      </c>
      <c r="H4" s="12"/>
      <c r="I4" s="11" t="s">
        <v>28</v>
      </c>
      <c r="J4" s="11" t="s">
        <v>29</v>
      </c>
      <c r="K4" s="11" t="s">
        <v>30</v>
      </c>
      <c r="L4" s="11" t="s">
        <v>31</v>
      </c>
      <c r="M4" s="11" t="s">
        <v>32</v>
      </c>
      <c r="N4" s="95"/>
      <c r="O4" s="95"/>
      <c r="P4" s="95"/>
      <c r="Q4" s="95"/>
      <c r="R4" s="95"/>
    </row>
    <row r="5" spans="1:18" x14ac:dyDescent="0.3">
      <c r="A5" s="13" t="s">
        <v>62</v>
      </c>
      <c r="B5" s="174" t="s">
        <v>35</v>
      </c>
      <c r="C5" s="14" t="s">
        <v>36</v>
      </c>
      <c r="D5" s="14" t="s">
        <v>36</v>
      </c>
      <c r="E5" s="14" t="s">
        <v>36</v>
      </c>
      <c r="F5" s="14" t="s">
        <v>36</v>
      </c>
      <c r="G5" s="14" t="s">
        <v>36</v>
      </c>
      <c r="H5" s="15" t="s">
        <v>35</v>
      </c>
      <c r="I5" s="235">
        <v>2017</v>
      </c>
      <c r="J5" s="235">
        <v>2017</v>
      </c>
      <c r="K5" s="235">
        <v>2017</v>
      </c>
      <c r="L5" s="235">
        <v>2017</v>
      </c>
      <c r="M5" s="235">
        <v>2017</v>
      </c>
      <c r="N5" s="95"/>
      <c r="O5" s="95"/>
      <c r="P5" s="95"/>
      <c r="Q5" s="95"/>
      <c r="R5" s="95"/>
    </row>
    <row r="6" spans="1:18" x14ac:dyDescent="0.3">
      <c r="A6" s="19"/>
      <c r="B6" s="95"/>
      <c r="C6" s="16"/>
      <c r="D6" s="16"/>
      <c r="E6" s="16"/>
      <c r="F6" s="16"/>
      <c r="G6" s="16"/>
      <c r="H6" s="95"/>
      <c r="I6" s="16"/>
      <c r="J6" s="16"/>
      <c r="K6" s="16"/>
      <c r="L6" s="16"/>
      <c r="M6" s="16"/>
      <c r="N6" s="95"/>
      <c r="O6" s="95"/>
      <c r="P6" s="95"/>
      <c r="Q6" s="95"/>
      <c r="R6" s="95"/>
    </row>
    <row r="7" spans="1:18" x14ac:dyDescent="0.3">
      <c r="A7" s="17" t="s">
        <v>63</v>
      </c>
      <c r="B7" s="95"/>
      <c r="C7" s="19"/>
      <c r="D7" s="19"/>
      <c r="E7" s="19"/>
      <c r="F7" s="19"/>
      <c r="G7" s="19"/>
      <c r="H7" s="95"/>
      <c r="I7" s="19"/>
      <c r="J7" s="19"/>
      <c r="K7" s="19"/>
      <c r="L7" s="19"/>
      <c r="M7" s="19"/>
      <c r="N7" s="95"/>
      <c r="O7" s="95"/>
      <c r="P7" s="95"/>
      <c r="Q7" s="95"/>
      <c r="R7" s="95"/>
    </row>
    <row r="8" spans="1:18" x14ac:dyDescent="0.3">
      <c r="A8" s="18" t="s">
        <v>64</v>
      </c>
      <c r="B8" s="95"/>
      <c r="C8" s="82">
        <v>566000000</v>
      </c>
      <c r="D8" s="82">
        <v>685000000</v>
      </c>
      <c r="E8" s="82">
        <v>781000000</v>
      </c>
      <c r="F8" s="82">
        <v>898000000</v>
      </c>
      <c r="G8" s="82">
        <f t="shared" ref="G8:G54" si="0">SUM(C8:F8)</f>
        <v>2930000000</v>
      </c>
      <c r="H8" s="21"/>
      <c r="I8" s="82">
        <v>954000000</v>
      </c>
      <c r="J8" s="82"/>
      <c r="K8" s="82"/>
      <c r="L8" s="82"/>
      <c r="M8" s="82"/>
      <c r="N8" s="95"/>
      <c r="O8" s="95"/>
      <c r="P8" s="95"/>
      <c r="Q8" s="95"/>
      <c r="R8" s="95"/>
    </row>
    <row r="9" spans="1:18" x14ac:dyDescent="0.3">
      <c r="A9" s="18" t="s">
        <v>65</v>
      </c>
      <c r="B9" s="95"/>
      <c r="C9" s="85">
        <v>46000000</v>
      </c>
      <c r="D9" s="85">
        <v>76000000</v>
      </c>
      <c r="E9" s="85">
        <v>80000000</v>
      </c>
      <c r="F9" s="85">
        <v>38000000</v>
      </c>
      <c r="G9" s="85">
        <f t="shared" si="0"/>
        <v>240000000</v>
      </c>
      <c r="H9" s="20"/>
      <c r="I9" s="85">
        <v>34000000</v>
      </c>
      <c r="J9" s="85"/>
      <c r="K9" s="85"/>
      <c r="L9" s="85"/>
      <c r="M9" s="85"/>
      <c r="N9" s="95"/>
      <c r="O9" s="95"/>
      <c r="P9" s="95"/>
      <c r="Q9" s="95"/>
      <c r="R9" s="95"/>
    </row>
    <row r="10" spans="1:18" x14ac:dyDescent="0.3">
      <c r="A10" s="18" t="s">
        <v>66</v>
      </c>
      <c r="B10" s="95"/>
      <c r="C10" s="85">
        <v>14000000</v>
      </c>
      <c r="D10" s="85">
        <v>37000000</v>
      </c>
      <c r="E10" s="85">
        <v>59000000</v>
      </c>
      <c r="F10" s="85">
        <v>65000000</v>
      </c>
      <c r="G10" s="85">
        <f t="shared" si="0"/>
        <v>175000000</v>
      </c>
      <c r="H10" s="20"/>
      <c r="I10" s="85">
        <v>69000000</v>
      </c>
      <c r="J10" s="85"/>
      <c r="K10" s="85"/>
      <c r="L10" s="85"/>
      <c r="M10" s="85"/>
      <c r="N10" s="95"/>
      <c r="O10" s="95"/>
      <c r="P10" s="95"/>
      <c r="Q10" s="95"/>
      <c r="R10" s="95"/>
    </row>
    <row r="11" spans="1:18" x14ac:dyDescent="0.3">
      <c r="A11" s="18" t="s">
        <v>67</v>
      </c>
      <c r="B11" s="95"/>
      <c r="C11" s="186">
        <v>-60000000</v>
      </c>
      <c r="D11" s="186">
        <v>294000000</v>
      </c>
      <c r="E11" s="186">
        <v>47000000</v>
      </c>
      <c r="F11" s="186">
        <v>108000000</v>
      </c>
      <c r="G11" s="186">
        <f t="shared" si="0"/>
        <v>389000000</v>
      </c>
      <c r="H11" s="20"/>
      <c r="I11" s="186">
        <v>1000000</v>
      </c>
      <c r="J11" s="85"/>
      <c r="K11" s="85"/>
      <c r="L11" s="85"/>
      <c r="M11" s="85"/>
      <c r="N11" s="95"/>
      <c r="O11" s="95"/>
      <c r="P11" s="95"/>
      <c r="Q11" s="95"/>
      <c r="R11" s="95"/>
    </row>
    <row r="12" spans="1:18" x14ac:dyDescent="0.3">
      <c r="A12" s="18" t="s">
        <v>68</v>
      </c>
      <c r="B12" s="95"/>
      <c r="C12" s="215">
        <v>4000000</v>
      </c>
      <c r="D12" s="215">
        <v>11000000</v>
      </c>
      <c r="E12" s="215">
        <v>23000000</v>
      </c>
      <c r="F12" s="215">
        <v>15000000</v>
      </c>
      <c r="G12" s="215">
        <f t="shared" si="0"/>
        <v>53000000</v>
      </c>
      <c r="H12" s="20"/>
      <c r="I12" s="215">
        <v>14000000</v>
      </c>
      <c r="J12" s="105"/>
      <c r="K12" s="105"/>
      <c r="L12" s="105"/>
      <c r="M12" s="105"/>
      <c r="N12" s="95"/>
      <c r="O12" s="95"/>
      <c r="P12" s="95"/>
      <c r="Q12" s="95"/>
      <c r="R12" s="95"/>
    </row>
    <row r="13" spans="1:18" x14ac:dyDescent="0.3">
      <c r="A13" s="29" t="s">
        <v>69</v>
      </c>
      <c r="B13" s="95"/>
      <c r="C13" s="282">
        <f>SUM(C8:C12)</f>
        <v>570000000</v>
      </c>
      <c r="D13" s="282">
        <f t="shared" ref="D13:F13" si="1">SUM(D8:D12)</f>
        <v>1103000000</v>
      </c>
      <c r="E13" s="282">
        <f t="shared" si="1"/>
        <v>990000000</v>
      </c>
      <c r="F13" s="282">
        <f t="shared" si="1"/>
        <v>1124000000</v>
      </c>
      <c r="G13" s="282">
        <f t="shared" si="0"/>
        <v>3787000000</v>
      </c>
      <c r="H13" s="21"/>
      <c r="I13" s="282">
        <f t="shared" ref="I13" si="2">SUM(I8:I12)</f>
        <v>1072000000</v>
      </c>
      <c r="J13" s="82"/>
      <c r="K13" s="82"/>
      <c r="L13" s="82"/>
      <c r="M13" s="82"/>
      <c r="N13" s="95"/>
      <c r="O13" s="95"/>
      <c r="P13" s="95"/>
      <c r="Q13" s="95"/>
      <c r="R13" s="95"/>
    </row>
    <row r="14" spans="1:18" x14ac:dyDescent="0.3">
      <c r="A14" s="19"/>
      <c r="B14" s="95"/>
      <c r="C14" s="220"/>
      <c r="D14" s="220"/>
      <c r="E14" s="220"/>
      <c r="F14" s="220"/>
      <c r="G14" s="220"/>
      <c r="H14" s="80"/>
      <c r="I14" s="220"/>
      <c r="J14" s="79"/>
      <c r="K14" s="79"/>
      <c r="L14" s="79"/>
      <c r="M14" s="79"/>
      <c r="N14" s="95"/>
      <c r="O14" s="95"/>
      <c r="P14" s="95"/>
      <c r="Q14" s="95"/>
      <c r="R14" s="95"/>
    </row>
    <row r="15" spans="1:18" x14ac:dyDescent="0.3">
      <c r="A15" s="17" t="s">
        <v>70</v>
      </c>
      <c r="B15" s="95"/>
      <c r="C15" s="220"/>
      <c r="D15" s="220"/>
      <c r="E15" s="220"/>
      <c r="F15" s="220"/>
      <c r="G15" s="220"/>
      <c r="H15" s="80"/>
      <c r="I15" s="220"/>
      <c r="J15" s="79"/>
      <c r="K15" s="79"/>
      <c r="L15" s="79"/>
      <c r="M15" s="79"/>
      <c r="N15" s="95"/>
      <c r="O15" s="95"/>
      <c r="P15" s="95"/>
      <c r="Q15" s="95"/>
      <c r="R15" s="95"/>
    </row>
    <row r="16" spans="1:18" x14ac:dyDescent="0.3">
      <c r="A16" s="18" t="s">
        <v>71</v>
      </c>
      <c r="B16" s="95"/>
      <c r="C16" s="186">
        <v>187000000</v>
      </c>
      <c r="D16" s="186">
        <v>185000000</v>
      </c>
      <c r="E16" s="186">
        <v>160000000</v>
      </c>
      <c r="F16" s="186">
        <v>180000000</v>
      </c>
      <c r="G16" s="186">
        <f>SUM(C16:F16)+1</f>
        <v>712000001</v>
      </c>
      <c r="H16" s="20"/>
      <c r="I16" s="186">
        <v>151000000</v>
      </c>
      <c r="J16" s="85"/>
      <c r="K16" s="85"/>
      <c r="L16" s="85"/>
      <c r="M16" s="85"/>
      <c r="N16" s="95"/>
      <c r="O16" s="95"/>
      <c r="P16" s="95"/>
      <c r="Q16" s="95"/>
      <c r="R16" s="95"/>
    </row>
    <row r="17" spans="1:18" x14ac:dyDescent="0.3">
      <c r="A17" s="18" t="s">
        <v>72</v>
      </c>
      <c r="B17" s="95"/>
      <c r="C17" s="186">
        <v>46000000</v>
      </c>
      <c r="D17" s="186">
        <v>75000000</v>
      </c>
      <c r="E17" s="186">
        <v>80000000</v>
      </c>
      <c r="F17" s="186">
        <v>44000000</v>
      </c>
      <c r="G17" s="186">
        <f t="shared" si="0"/>
        <v>245000000</v>
      </c>
      <c r="H17" s="20"/>
      <c r="I17" s="186">
        <v>34000000</v>
      </c>
      <c r="J17" s="85"/>
      <c r="K17" s="85"/>
      <c r="L17" s="85"/>
      <c r="M17" s="85"/>
      <c r="N17" s="95"/>
      <c r="O17" s="95"/>
      <c r="P17" s="95"/>
      <c r="Q17" s="95"/>
      <c r="R17" s="95"/>
    </row>
    <row r="18" spans="1:18" x14ac:dyDescent="0.3">
      <c r="A18" s="18" t="s">
        <v>73</v>
      </c>
      <c r="B18" s="95"/>
      <c r="C18" s="186">
        <v>103000000</v>
      </c>
      <c r="D18" s="186">
        <v>87000000</v>
      </c>
      <c r="E18" s="186">
        <v>183000000</v>
      </c>
      <c r="F18" s="186">
        <v>111000000</v>
      </c>
      <c r="G18" s="186">
        <f t="shared" si="0"/>
        <v>484000000</v>
      </c>
      <c r="H18" s="20"/>
      <c r="I18" s="186">
        <v>89000000</v>
      </c>
      <c r="J18" s="85"/>
      <c r="K18" s="85"/>
      <c r="L18" s="85"/>
      <c r="M18" s="85"/>
      <c r="N18" s="95"/>
      <c r="O18" s="95"/>
      <c r="P18" s="95"/>
      <c r="Q18" s="95"/>
      <c r="R18" s="95"/>
    </row>
    <row r="19" spans="1:18" x14ac:dyDescent="0.3">
      <c r="A19" s="18" t="s">
        <v>74</v>
      </c>
      <c r="B19" s="95"/>
      <c r="C19" s="186">
        <v>24000000</v>
      </c>
      <c r="D19" s="186">
        <v>182000000</v>
      </c>
      <c r="E19" s="186">
        <v>83000000</v>
      </c>
      <c r="F19" s="186">
        <v>34000000</v>
      </c>
      <c r="G19" s="186">
        <f t="shared" si="0"/>
        <v>323000000</v>
      </c>
      <c r="H19" s="20"/>
      <c r="I19" s="186">
        <v>28000000</v>
      </c>
      <c r="J19" s="85"/>
      <c r="K19" s="85"/>
      <c r="L19" s="85"/>
      <c r="M19" s="85"/>
      <c r="N19" s="95"/>
      <c r="O19" s="95"/>
      <c r="P19" s="95"/>
      <c r="Q19" s="95"/>
      <c r="R19" s="95"/>
    </row>
    <row r="20" spans="1:18" x14ac:dyDescent="0.3">
      <c r="A20" s="18" t="s">
        <v>75</v>
      </c>
      <c r="B20" s="95"/>
      <c r="C20" s="186">
        <v>549000000</v>
      </c>
      <c r="D20" s="186">
        <v>512000000</v>
      </c>
      <c r="E20" s="186">
        <v>522000000</v>
      </c>
      <c r="F20" s="186">
        <v>573000000</v>
      </c>
      <c r="G20" s="186">
        <f t="shared" si="0"/>
        <v>2156000000</v>
      </c>
      <c r="H20" s="20"/>
      <c r="I20" s="186">
        <v>556000000</v>
      </c>
      <c r="J20" s="85"/>
      <c r="K20" s="85"/>
      <c r="L20" s="85"/>
      <c r="M20" s="85"/>
      <c r="N20" s="95"/>
      <c r="O20" s="95"/>
      <c r="P20" s="95"/>
      <c r="Q20" s="95"/>
      <c r="R20" s="95"/>
    </row>
    <row r="21" spans="1:18" x14ac:dyDescent="0.3">
      <c r="A21" s="18" t="s">
        <v>76</v>
      </c>
      <c r="B21" s="95"/>
      <c r="C21" s="186">
        <v>1000000</v>
      </c>
      <c r="D21" s="284">
        <v>0</v>
      </c>
      <c r="E21" s="186">
        <v>47000000</v>
      </c>
      <c r="F21" s="186">
        <v>19000000</v>
      </c>
      <c r="G21" s="186">
        <f t="shared" si="0"/>
        <v>67000000</v>
      </c>
      <c r="H21" s="20"/>
      <c r="I21" s="186">
        <v>4000000</v>
      </c>
      <c r="J21" s="187"/>
      <c r="K21" s="85"/>
      <c r="L21" s="85"/>
      <c r="M21" s="85"/>
      <c r="N21" s="95"/>
      <c r="O21" s="95"/>
      <c r="P21" s="95"/>
      <c r="Q21" s="95"/>
      <c r="R21" s="95"/>
    </row>
    <row r="22" spans="1:18" x14ac:dyDescent="0.3">
      <c r="A22" s="18" t="s">
        <v>77</v>
      </c>
      <c r="B22" s="95"/>
      <c r="C22" s="186">
        <v>43000000</v>
      </c>
      <c r="D22" s="186">
        <v>35000000</v>
      </c>
      <c r="E22" s="186">
        <v>35000000</v>
      </c>
      <c r="F22" s="186">
        <v>38000000</v>
      </c>
      <c r="G22" s="186">
        <f t="shared" si="0"/>
        <v>151000000</v>
      </c>
      <c r="H22" s="20"/>
      <c r="I22" s="186">
        <v>39000000</v>
      </c>
      <c r="J22" s="85"/>
      <c r="K22" s="85"/>
      <c r="L22" s="85"/>
      <c r="M22" s="85"/>
      <c r="N22" s="95"/>
      <c r="O22" s="95"/>
      <c r="P22" s="95"/>
      <c r="Q22" s="95"/>
      <c r="R22" s="95"/>
    </row>
    <row r="23" spans="1:18" x14ac:dyDescent="0.3">
      <c r="A23" s="18" t="s">
        <v>48</v>
      </c>
      <c r="B23" s="95"/>
      <c r="C23" s="186">
        <v>151000000</v>
      </c>
      <c r="D23" s="186">
        <v>131000000</v>
      </c>
      <c r="E23" s="186">
        <v>104000000</v>
      </c>
      <c r="F23" s="186">
        <v>95000000</v>
      </c>
      <c r="G23" s="186">
        <f t="shared" si="0"/>
        <v>481000000</v>
      </c>
      <c r="H23" s="20"/>
      <c r="I23" s="186">
        <v>109000000</v>
      </c>
      <c r="J23" s="85"/>
      <c r="K23" s="85"/>
      <c r="L23" s="85"/>
      <c r="M23" s="85"/>
      <c r="N23" s="95"/>
      <c r="O23" s="95"/>
      <c r="P23" s="95"/>
      <c r="Q23" s="95"/>
      <c r="R23" s="95"/>
    </row>
    <row r="24" spans="1:18" x14ac:dyDescent="0.3">
      <c r="A24" s="29" t="s">
        <v>78</v>
      </c>
      <c r="B24" s="95"/>
      <c r="C24" s="186">
        <f>SUM(C16:C23)</f>
        <v>1104000000</v>
      </c>
      <c r="D24" s="186">
        <f>SUM(D16:D23)</f>
        <v>1207000000</v>
      </c>
      <c r="E24" s="186">
        <f>SUM(E16:E23)</f>
        <v>1214000000</v>
      </c>
      <c r="F24" s="186">
        <f>SUM(F16:F23)</f>
        <v>1094000000</v>
      </c>
      <c r="G24" s="186">
        <f t="shared" si="0"/>
        <v>4619000000</v>
      </c>
      <c r="H24" s="20"/>
      <c r="I24" s="186">
        <v>1010000000</v>
      </c>
      <c r="J24" s="85"/>
      <c r="K24" s="85"/>
      <c r="L24" s="85"/>
      <c r="M24" s="85"/>
      <c r="N24" s="95"/>
      <c r="O24" s="95"/>
      <c r="P24" s="95"/>
      <c r="Q24" s="95"/>
      <c r="R24" s="95"/>
    </row>
    <row r="25" spans="1:18" x14ac:dyDescent="0.3">
      <c r="A25" s="17" t="s">
        <v>79</v>
      </c>
      <c r="B25" s="95"/>
      <c r="C25" s="286">
        <f>C13-C24</f>
        <v>-534000000</v>
      </c>
      <c r="D25" s="286">
        <f t="shared" ref="D25:F25" si="3">D13-D24</f>
        <v>-104000000</v>
      </c>
      <c r="E25" s="286">
        <f t="shared" si="3"/>
        <v>-224000000</v>
      </c>
      <c r="F25" s="286">
        <f t="shared" si="3"/>
        <v>30000000</v>
      </c>
      <c r="G25" s="286">
        <f t="shared" si="0"/>
        <v>-832000000</v>
      </c>
      <c r="H25" s="20"/>
      <c r="I25" s="286">
        <f t="shared" ref="I25" si="4">I13-I24</f>
        <v>62000000</v>
      </c>
      <c r="J25" s="106"/>
      <c r="K25" s="106"/>
      <c r="L25" s="106"/>
      <c r="M25" s="106"/>
      <c r="N25" s="95"/>
      <c r="O25" s="95"/>
      <c r="P25" s="95"/>
      <c r="Q25" s="95"/>
      <c r="R25" s="95"/>
    </row>
    <row r="26" spans="1:18" x14ac:dyDescent="0.3">
      <c r="A26" s="19"/>
      <c r="B26" s="95"/>
      <c r="C26" s="220"/>
      <c r="D26" s="220"/>
      <c r="E26" s="220"/>
      <c r="F26" s="220"/>
      <c r="G26" s="220"/>
      <c r="H26" s="80"/>
      <c r="I26" s="220"/>
      <c r="J26" s="79"/>
      <c r="K26" s="79"/>
      <c r="L26" s="79"/>
      <c r="M26" s="79"/>
      <c r="N26" s="95"/>
      <c r="O26" s="95"/>
      <c r="P26" s="95"/>
      <c r="Q26" s="95"/>
      <c r="R26" s="95"/>
    </row>
    <row r="27" spans="1:18" x14ac:dyDescent="0.3">
      <c r="A27" s="23" t="s">
        <v>47</v>
      </c>
      <c r="B27" s="95"/>
      <c r="C27" s="215">
        <v>-79000000</v>
      </c>
      <c r="D27" s="215">
        <v>-88000000</v>
      </c>
      <c r="E27" s="215">
        <v>-89000000</v>
      </c>
      <c r="F27" s="215">
        <v>-76000000</v>
      </c>
      <c r="G27" s="215">
        <f t="shared" si="0"/>
        <v>-332000000</v>
      </c>
      <c r="H27" s="20"/>
      <c r="I27" s="215">
        <v>-78000000</v>
      </c>
      <c r="J27" s="105"/>
      <c r="K27" s="105"/>
      <c r="L27" s="105"/>
      <c r="M27" s="105"/>
      <c r="N27" s="95"/>
      <c r="O27" s="95"/>
      <c r="P27" s="95"/>
      <c r="Q27" s="95"/>
      <c r="R27" s="95"/>
    </row>
    <row r="28" spans="1:18" x14ac:dyDescent="0.3">
      <c r="A28" s="17" t="s">
        <v>294</v>
      </c>
      <c r="B28" s="95"/>
      <c r="C28" s="286">
        <f>SUM(C25:C27)</f>
        <v>-613000000</v>
      </c>
      <c r="D28" s="286">
        <f t="shared" ref="D28:E28" si="5">SUM(D25:D27)</f>
        <v>-192000000</v>
      </c>
      <c r="E28" s="286">
        <f t="shared" si="5"/>
        <v>-313000000</v>
      </c>
      <c r="F28" s="286">
        <f>SUM(F25:F27)</f>
        <v>-46000000</v>
      </c>
      <c r="G28" s="286">
        <f>SUM(C28:F28)</f>
        <v>-1164000000</v>
      </c>
      <c r="H28" s="20"/>
      <c r="I28" s="286">
        <f t="shared" ref="I28" si="6">SUM(I25:I27)</f>
        <v>-16000000</v>
      </c>
      <c r="J28" s="106"/>
      <c r="K28" s="106"/>
      <c r="L28" s="106"/>
      <c r="M28" s="106"/>
      <c r="N28" s="95"/>
      <c r="O28" s="95"/>
      <c r="P28" s="95"/>
      <c r="Q28" s="95"/>
      <c r="R28" s="95"/>
    </row>
    <row r="29" spans="1:18" ht="17.399999999999999" x14ac:dyDescent="0.35">
      <c r="A29" s="30"/>
      <c r="B29" s="95"/>
      <c r="C29" s="341"/>
      <c r="D29" s="341"/>
      <c r="E29" s="341"/>
      <c r="F29" s="341"/>
      <c r="G29" s="341"/>
      <c r="H29" s="176"/>
      <c r="I29" s="341"/>
      <c r="J29" s="188"/>
      <c r="K29" s="188"/>
      <c r="L29" s="188"/>
      <c r="M29" s="188"/>
      <c r="N29" s="95"/>
      <c r="O29" s="95"/>
      <c r="P29" s="95"/>
      <c r="Q29" s="95"/>
      <c r="R29" s="95"/>
    </row>
    <row r="30" spans="1:18" x14ac:dyDescent="0.3">
      <c r="A30" s="23" t="s">
        <v>80</v>
      </c>
      <c r="B30" s="95"/>
      <c r="C30" s="220"/>
      <c r="D30" s="220"/>
      <c r="E30" s="220"/>
      <c r="F30" s="220"/>
      <c r="G30" s="220"/>
      <c r="H30" s="80"/>
      <c r="I30" s="220"/>
      <c r="J30" s="79"/>
      <c r="K30" s="79"/>
      <c r="L30" s="79"/>
      <c r="M30" s="79"/>
      <c r="N30" s="95"/>
      <c r="O30" s="95"/>
      <c r="P30" s="95"/>
      <c r="Q30" s="95"/>
      <c r="R30" s="95"/>
    </row>
    <row r="31" spans="1:18" x14ac:dyDescent="0.3">
      <c r="A31" s="18" t="s">
        <v>81</v>
      </c>
      <c r="B31" s="95"/>
      <c r="C31" s="186">
        <v>42000000</v>
      </c>
      <c r="D31" s="186">
        <v>3000000</v>
      </c>
      <c r="E31" s="186">
        <v>17000000</v>
      </c>
      <c r="F31" s="186">
        <v>33000000</v>
      </c>
      <c r="G31" s="186">
        <f t="shared" si="0"/>
        <v>95000000</v>
      </c>
      <c r="H31" s="20"/>
      <c r="I31" s="186">
        <v>20000000</v>
      </c>
      <c r="J31" s="85"/>
      <c r="K31" s="85"/>
      <c r="L31" s="85"/>
      <c r="M31" s="85"/>
      <c r="N31" s="95"/>
      <c r="O31" s="95"/>
      <c r="P31" s="95"/>
      <c r="Q31" s="95"/>
      <c r="R31" s="95"/>
    </row>
    <row r="32" spans="1:18" x14ac:dyDescent="0.3">
      <c r="A32" s="18" t="s">
        <v>82</v>
      </c>
      <c r="B32" s="31"/>
      <c r="C32" s="215">
        <v>-295000000</v>
      </c>
      <c r="D32" s="215">
        <v>-57000000</v>
      </c>
      <c r="E32" s="215">
        <v>-124000000</v>
      </c>
      <c r="F32" s="215">
        <v>1304000000</v>
      </c>
      <c r="G32" s="215">
        <f t="shared" si="0"/>
        <v>828000000</v>
      </c>
      <c r="H32" s="20"/>
      <c r="I32" s="215">
        <v>14000000</v>
      </c>
      <c r="J32" s="105"/>
      <c r="K32" s="105"/>
      <c r="L32" s="105"/>
      <c r="M32" s="105"/>
      <c r="N32" s="95"/>
      <c r="O32" s="95"/>
      <c r="P32" s="95"/>
      <c r="Q32" s="95"/>
      <c r="R32" s="95"/>
    </row>
    <row r="33" spans="1:18" x14ac:dyDescent="0.3">
      <c r="A33" s="29" t="s">
        <v>83</v>
      </c>
      <c r="B33" s="31"/>
      <c r="C33" s="186">
        <f>SUM(C31:C32)</f>
        <v>-253000000</v>
      </c>
      <c r="D33" s="186">
        <f t="shared" ref="D33:F33" si="7">SUM(D31:D32)</f>
        <v>-54000000</v>
      </c>
      <c r="E33" s="186">
        <f t="shared" si="7"/>
        <v>-107000000</v>
      </c>
      <c r="F33" s="186">
        <f t="shared" si="7"/>
        <v>1337000000</v>
      </c>
      <c r="G33" s="186">
        <f t="shared" si="0"/>
        <v>923000000</v>
      </c>
      <c r="H33" s="20"/>
      <c r="I33" s="186">
        <f t="shared" ref="I33" si="8">SUM(I31:I32)</f>
        <v>34000000</v>
      </c>
      <c r="J33" s="85"/>
      <c r="K33" s="85"/>
      <c r="L33" s="85"/>
      <c r="M33" s="85"/>
      <c r="N33" s="95"/>
      <c r="O33" s="95"/>
      <c r="P33" s="95"/>
      <c r="Q33" s="95"/>
      <c r="R33" s="95"/>
    </row>
    <row r="34" spans="1:18" s="242" customFormat="1" x14ac:dyDescent="0.3">
      <c r="A34" s="29"/>
      <c r="B34" s="232"/>
      <c r="C34" s="186"/>
      <c r="D34" s="186"/>
      <c r="E34" s="186"/>
      <c r="F34" s="186"/>
      <c r="G34" s="186"/>
      <c r="H34" s="20"/>
      <c r="I34" s="186"/>
      <c r="J34" s="85"/>
      <c r="K34" s="85"/>
      <c r="L34" s="85"/>
      <c r="M34" s="85"/>
      <c r="N34" s="241"/>
      <c r="O34" s="241"/>
      <c r="P34" s="408"/>
      <c r="Q34" s="241"/>
      <c r="R34" s="241"/>
    </row>
    <row r="35" spans="1:18" s="242" customFormat="1" x14ac:dyDescent="0.3">
      <c r="A35" s="17" t="s">
        <v>293</v>
      </c>
      <c r="B35" s="232"/>
      <c r="C35" s="186">
        <f>C28-C33</f>
        <v>-360000000</v>
      </c>
      <c r="D35" s="186">
        <f>D28-D33</f>
        <v>-138000000</v>
      </c>
      <c r="E35" s="186">
        <f>E28-E33</f>
        <v>-206000000</v>
      </c>
      <c r="F35" s="186">
        <f>F28-F33</f>
        <v>-1383000000</v>
      </c>
      <c r="G35" s="186">
        <f t="shared" si="0"/>
        <v>-2087000000</v>
      </c>
      <c r="H35" s="20"/>
      <c r="I35" s="186">
        <f>I28-I33</f>
        <v>-50000000</v>
      </c>
      <c r="J35" s="85"/>
      <c r="K35" s="85"/>
      <c r="L35" s="85"/>
      <c r="M35" s="85"/>
      <c r="N35" s="241"/>
      <c r="O35" s="241"/>
      <c r="P35" s="241"/>
      <c r="Q35" s="241"/>
      <c r="R35" s="241"/>
    </row>
    <row r="36" spans="1:18" ht="20.399999999999999" x14ac:dyDescent="0.35">
      <c r="A36" s="23" t="s">
        <v>300</v>
      </c>
      <c r="B36" s="95"/>
      <c r="C36" s="215">
        <v>-47000000</v>
      </c>
      <c r="D36" s="215">
        <v>-32000000</v>
      </c>
      <c r="E36" s="215">
        <v>14000000</v>
      </c>
      <c r="F36" s="215">
        <v>12000000</v>
      </c>
      <c r="G36" s="215">
        <f t="shared" si="0"/>
        <v>-53000000</v>
      </c>
      <c r="H36" s="176"/>
      <c r="I36" s="215">
        <v>-4907000000</v>
      </c>
      <c r="J36" s="188"/>
      <c r="K36" s="188"/>
      <c r="L36" s="188"/>
      <c r="M36" s="188"/>
      <c r="N36" s="95"/>
      <c r="O36" s="95"/>
      <c r="P36" s="95"/>
      <c r="Q36" s="95"/>
      <c r="R36" s="95"/>
    </row>
    <row r="37" spans="1:18" x14ac:dyDescent="0.3">
      <c r="A37" s="17" t="s">
        <v>84</v>
      </c>
      <c r="B37" s="95"/>
      <c r="C37" s="342">
        <f>SUM(C35:C36)</f>
        <v>-407000000</v>
      </c>
      <c r="D37" s="342">
        <f t="shared" ref="D37:F37" si="9">SUM(D35:D36)</f>
        <v>-170000000</v>
      </c>
      <c r="E37" s="342">
        <f t="shared" si="9"/>
        <v>-192000000</v>
      </c>
      <c r="F37" s="342">
        <f t="shared" si="9"/>
        <v>-1371000000</v>
      </c>
      <c r="G37" s="342">
        <f t="shared" si="0"/>
        <v>-2140000000</v>
      </c>
      <c r="H37" s="86"/>
      <c r="I37" s="342">
        <f t="shared" ref="I37" si="10">SUM(I35:I36)</f>
        <v>-4957000000</v>
      </c>
      <c r="J37" s="87"/>
      <c r="K37" s="87"/>
      <c r="L37" s="87"/>
      <c r="M37" s="87"/>
      <c r="N37" s="95"/>
      <c r="O37" s="95"/>
      <c r="P37" s="95"/>
      <c r="Q37" s="95"/>
      <c r="R37" s="95"/>
    </row>
    <row r="38" spans="1:18" ht="17.399999999999999" x14ac:dyDescent="0.35">
      <c r="A38" s="33" t="s">
        <v>307</v>
      </c>
      <c r="B38" s="95"/>
      <c r="C38" s="343">
        <f>C33/C28</f>
        <v>0.41272430668841764</v>
      </c>
      <c r="D38" s="343">
        <f>D33/D28</f>
        <v>0.28125</v>
      </c>
      <c r="E38" s="343">
        <f>E33/E28</f>
        <v>0.34185303514376997</v>
      </c>
      <c r="F38" s="343">
        <f>F33/F28</f>
        <v>-29.065217391304348</v>
      </c>
      <c r="G38" s="343">
        <f>G33/G28</f>
        <v>-0.79295532646048106</v>
      </c>
      <c r="H38" s="34"/>
      <c r="I38" s="343">
        <f>I33/I28</f>
        <v>-2.125</v>
      </c>
      <c r="J38" s="189"/>
      <c r="K38" s="189"/>
      <c r="L38" s="189"/>
      <c r="M38" s="189"/>
      <c r="N38" s="95"/>
      <c r="O38" s="95"/>
      <c r="P38" s="95"/>
      <c r="Q38" s="95"/>
      <c r="R38" s="95"/>
    </row>
    <row r="39" spans="1:18" s="242" customFormat="1" ht="17.399999999999999" x14ac:dyDescent="0.35">
      <c r="A39" s="243"/>
      <c r="B39" s="241"/>
      <c r="C39" s="344"/>
      <c r="D39" s="344"/>
      <c r="E39" s="344"/>
      <c r="F39" s="344"/>
      <c r="G39" s="344"/>
      <c r="H39" s="34"/>
      <c r="I39" s="344"/>
      <c r="J39" s="244"/>
      <c r="K39" s="244"/>
      <c r="L39" s="244"/>
      <c r="M39" s="244"/>
      <c r="N39" s="241"/>
      <c r="O39" s="241"/>
      <c r="P39" s="241"/>
      <c r="Q39" s="241"/>
      <c r="R39" s="241"/>
    </row>
    <row r="40" spans="1:18" x14ac:dyDescent="0.3">
      <c r="A40" s="35" t="s">
        <v>85</v>
      </c>
      <c r="B40" s="95"/>
      <c r="C40" s="45"/>
      <c r="D40" s="70"/>
      <c r="E40" s="70"/>
      <c r="F40" s="70"/>
      <c r="G40" s="41"/>
      <c r="H40" s="95"/>
      <c r="I40" s="277"/>
      <c r="J40" s="70"/>
      <c r="K40" s="70"/>
      <c r="L40" s="70"/>
      <c r="M40" s="41"/>
      <c r="N40" s="95"/>
      <c r="O40" s="95"/>
      <c r="P40" s="95"/>
      <c r="Q40" s="95"/>
      <c r="R40" s="95"/>
    </row>
    <row r="41" spans="1:18" x14ac:dyDescent="0.3">
      <c r="A41" s="36" t="s">
        <v>86</v>
      </c>
      <c r="B41" s="95"/>
      <c r="C41" s="46"/>
      <c r="D41" s="359"/>
      <c r="E41" s="359"/>
      <c r="F41" s="359"/>
      <c r="G41" s="39"/>
      <c r="H41" s="95"/>
      <c r="I41" s="212"/>
      <c r="J41" s="95"/>
      <c r="K41" s="95"/>
      <c r="L41" s="95"/>
      <c r="M41" s="39"/>
      <c r="N41" s="95"/>
      <c r="O41" s="95"/>
      <c r="P41" s="95"/>
      <c r="Q41" s="95"/>
      <c r="R41" s="95"/>
    </row>
    <row r="42" spans="1:18" x14ac:dyDescent="0.3">
      <c r="A42" s="29" t="s">
        <v>87</v>
      </c>
      <c r="B42" s="95"/>
      <c r="C42" s="31">
        <v>730000000</v>
      </c>
      <c r="D42" s="232">
        <v>848000000</v>
      </c>
      <c r="E42" s="232">
        <v>847000000</v>
      </c>
      <c r="F42" s="232">
        <v>847000000</v>
      </c>
      <c r="G42" s="137">
        <v>819000000</v>
      </c>
      <c r="H42" s="20"/>
      <c r="I42" s="85">
        <v>849000000</v>
      </c>
      <c r="J42" s="20"/>
      <c r="K42" s="20"/>
      <c r="L42" s="20"/>
      <c r="M42" s="137"/>
      <c r="N42" s="95"/>
      <c r="O42" s="95"/>
      <c r="P42" s="95"/>
      <c r="Q42" s="95"/>
      <c r="R42" s="95"/>
    </row>
    <row r="43" spans="1:18" s="242" customFormat="1" x14ac:dyDescent="0.3">
      <c r="A43" s="251" t="s">
        <v>293</v>
      </c>
      <c r="B43" s="217"/>
      <c r="C43" s="352">
        <v>-0.49</v>
      </c>
      <c r="D43" s="380">
        <v>-0.16</v>
      </c>
      <c r="E43" s="380">
        <v>-0.24</v>
      </c>
      <c r="F43" s="380">
        <v>-1.63</v>
      </c>
      <c r="G43" s="177">
        <v>-2.5499999999999998</v>
      </c>
      <c r="H43" s="20"/>
      <c r="I43" s="237">
        <v>-0.06</v>
      </c>
      <c r="J43" s="20"/>
      <c r="K43" s="20"/>
      <c r="L43" s="20"/>
      <c r="M43" s="137"/>
      <c r="N43" s="241"/>
      <c r="O43" s="241"/>
      <c r="P43" s="241"/>
      <c r="Q43" s="241"/>
      <c r="R43" s="241"/>
    </row>
    <row r="44" spans="1:18" s="242" customFormat="1" ht="19.8" x14ac:dyDescent="0.3">
      <c r="A44" s="251" t="s">
        <v>297</v>
      </c>
      <c r="B44" s="217"/>
      <c r="C44" s="352">
        <v>-7.0000000000000007E-2</v>
      </c>
      <c r="D44" s="380">
        <v>-0.04</v>
      </c>
      <c r="E44" s="380">
        <v>0.01</v>
      </c>
      <c r="F44" s="380">
        <v>0.01</v>
      </c>
      <c r="G44" s="177">
        <v>-0.06</v>
      </c>
      <c r="H44" s="20"/>
      <c r="I44" s="237">
        <v>-5.78</v>
      </c>
      <c r="J44" s="20"/>
      <c r="K44" s="20"/>
      <c r="L44" s="20"/>
      <c r="M44" s="137"/>
      <c r="N44" s="241"/>
      <c r="O44" s="241"/>
      <c r="P44" s="241"/>
      <c r="Q44" s="241"/>
      <c r="R44" s="241"/>
    </row>
    <row r="45" spans="1:18" x14ac:dyDescent="0.3">
      <c r="A45" s="254" t="s">
        <v>84</v>
      </c>
      <c r="B45" s="217"/>
      <c r="C45" s="352">
        <f>SUM(C43:C44)</f>
        <v>-0.56000000000000005</v>
      </c>
      <c r="D45" s="380">
        <f>SUM(D43:D44)</f>
        <v>-0.2</v>
      </c>
      <c r="E45" s="380">
        <f>SUM(E43:E44)</f>
        <v>-0.22999999999999998</v>
      </c>
      <c r="F45" s="380">
        <f>SUM(F43:F44)</f>
        <v>-1.6199999999999999</v>
      </c>
      <c r="G45" s="177">
        <f>SUM(G43:G44)</f>
        <v>-2.61</v>
      </c>
      <c r="H45" s="37"/>
      <c r="I45" s="237">
        <v>-5.84</v>
      </c>
      <c r="J45" s="37"/>
      <c r="K45" s="37"/>
      <c r="L45" s="37"/>
      <c r="M45" s="177"/>
      <c r="N45" s="95"/>
      <c r="O45" s="95"/>
      <c r="P45" s="95"/>
      <c r="Q45" s="95"/>
      <c r="R45" s="95"/>
    </row>
    <row r="46" spans="1:18" x14ac:dyDescent="0.3">
      <c r="A46" s="255" t="s">
        <v>88</v>
      </c>
      <c r="B46" s="217"/>
      <c r="C46" s="256"/>
      <c r="D46" s="290"/>
      <c r="E46" s="290"/>
      <c r="F46" s="290"/>
      <c r="G46" s="371"/>
      <c r="H46" s="95"/>
      <c r="I46" s="19"/>
      <c r="J46" s="95"/>
      <c r="K46" s="95"/>
      <c r="L46" s="95"/>
      <c r="M46" s="39"/>
      <c r="N46" s="95"/>
      <c r="O46" s="95"/>
      <c r="P46" s="95"/>
      <c r="Q46" s="95"/>
      <c r="R46" s="95"/>
    </row>
    <row r="47" spans="1:18" x14ac:dyDescent="0.3">
      <c r="A47" s="251" t="s">
        <v>87</v>
      </c>
      <c r="B47" s="217"/>
      <c r="C47" s="31">
        <v>730000000</v>
      </c>
      <c r="D47" s="232">
        <v>848000000</v>
      </c>
      <c r="E47" s="232">
        <v>847000000</v>
      </c>
      <c r="F47" s="232">
        <v>847000000</v>
      </c>
      <c r="G47" s="137">
        <v>819000000</v>
      </c>
      <c r="H47" s="20"/>
      <c r="I47" s="85">
        <v>849000000</v>
      </c>
      <c r="J47" s="20"/>
      <c r="K47" s="20"/>
      <c r="L47" s="20"/>
      <c r="M47" s="137"/>
      <c r="N47" s="95"/>
      <c r="O47" s="95"/>
      <c r="P47" s="95"/>
      <c r="Q47" s="95"/>
      <c r="R47" s="95"/>
    </row>
    <row r="48" spans="1:18" s="242" customFormat="1" x14ac:dyDescent="0.3">
      <c r="A48" s="251" t="s">
        <v>293</v>
      </c>
      <c r="B48" s="217"/>
      <c r="C48" s="352">
        <v>-0.49</v>
      </c>
      <c r="D48" s="380">
        <v>-0.16</v>
      </c>
      <c r="E48" s="380">
        <v>-0.24</v>
      </c>
      <c r="F48" s="380">
        <v>-1.63</v>
      </c>
      <c r="G48" s="177">
        <v>-2.5499999999999998</v>
      </c>
      <c r="H48" s="20"/>
      <c r="I48" s="237">
        <v>-0.06</v>
      </c>
      <c r="J48" s="20"/>
      <c r="K48" s="20"/>
      <c r="L48" s="20"/>
      <c r="M48" s="137"/>
      <c r="N48" s="241"/>
      <c r="O48" s="241"/>
      <c r="P48" s="241"/>
      <c r="Q48" s="241"/>
      <c r="R48" s="241"/>
    </row>
    <row r="49" spans="1:18" s="242" customFormat="1" ht="19.8" x14ac:dyDescent="0.3">
      <c r="A49" s="251" t="s">
        <v>297</v>
      </c>
      <c r="B49" s="217"/>
      <c r="C49" s="352">
        <v>-7.0000000000000007E-2</v>
      </c>
      <c r="D49" s="380">
        <v>-0.04</v>
      </c>
      <c r="E49" s="380">
        <v>0.01</v>
      </c>
      <c r="F49" s="380">
        <v>0.01</v>
      </c>
      <c r="G49" s="177">
        <v>-0.06</v>
      </c>
      <c r="H49" s="20"/>
      <c r="I49" s="237">
        <v>-5.78</v>
      </c>
      <c r="J49" s="20"/>
      <c r="K49" s="20"/>
      <c r="L49" s="20"/>
      <c r="M49" s="137"/>
      <c r="N49" s="241"/>
      <c r="O49" s="241"/>
      <c r="P49" s="241"/>
      <c r="Q49" s="241"/>
      <c r="R49" s="241"/>
    </row>
    <row r="50" spans="1:18" x14ac:dyDescent="0.3">
      <c r="A50" s="254" t="s">
        <v>84</v>
      </c>
      <c r="B50" s="217"/>
      <c r="C50" s="352">
        <f>SUM(C48:C49)</f>
        <v>-0.56000000000000005</v>
      </c>
      <c r="D50" s="380">
        <f>SUM(D48:D49)</f>
        <v>-0.2</v>
      </c>
      <c r="E50" s="380">
        <f>SUM(E48:E49)</f>
        <v>-0.22999999999999998</v>
      </c>
      <c r="F50" s="380">
        <f>SUM(F48:F49)</f>
        <v>-1.6199999999999999</v>
      </c>
      <c r="G50" s="177">
        <f>SUM(G48:G49)</f>
        <v>-2.61</v>
      </c>
      <c r="H50" s="37"/>
      <c r="I50" s="237">
        <v>-5.84</v>
      </c>
      <c r="J50" s="37"/>
      <c r="K50" s="37"/>
      <c r="L50" s="37"/>
      <c r="M50" s="177"/>
      <c r="N50" s="95"/>
      <c r="O50" s="95"/>
      <c r="P50" s="95"/>
      <c r="Q50" s="95"/>
      <c r="R50" s="95"/>
    </row>
    <row r="51" spans="1:18" s="242" customFormat="1" x14ac:dyDescent="0.3">
      <c r="A51" s="254" t="s">
        <v>295</v>
      </c>
      <c r="B51" s="217"/>
      <c r="C51" s="352">
        <f>'Non-GAAP Reconciliations'!C18/C42</f>
        <v>-0.36986301369863012</v>
      </c>
      <c r="D51" s="380">
        <f>'Non-GAAP Reconciliations'!D18/D42</f>
        <v>-0.23113207547169812</v>
      </c>
      <c r="E51" s="380">
        <f>'Non-GAAP Reconciliations'!E18/E42</f>
        <v>-0.11452184179456906</v>
      </c>
      <c r="F51" s="380">
        <f>'Non-GAAP Reconciliations'!F18/F42</f>
        <v>-0.11216056670602124</v>
      </c>
      <c r="G51" s="177">
        <f>'Non-GAAP Reconciliations'!G18/G42</f>
        <v>-0.78144078144078144</v>
      </c>
      <c r="H51" s="37"/>
      <c r="I51" s="237">
        <v>-0.13</v>
      </c>
      <c r="J51" s="37"/>
      <c r="K51" s="37"/>
      <c r="L51" s="37"/>
      <c r="M51" s="177"/>
      <c r="N51" s="241"/>
      <c r="O51" s="241"/>
      <c r="P51" s="241"/>
      <c r="Q51" s="241"/>
      <c r="R51" s="241"/>
    </row>
    <row r="52" spans="1:18" x14ac:dyDescent="0.3">
      <c r="A52" s="257" t="s">
        <v>89</v>
      </c>
      <c r="B52" s="217"/>
      <c r="C52" s="353">
        <v>-0.43</v>
      </c>
      <c r="D52" s="178">
        <v>-0.23</v>
      </c>
      <c r="E52" s="178">
        <v>-0.11</v>
      </c>
      <c r="F52" s="178">
        <v>-0.1</v>
      </c>
      <c r="G52" s="179">
        <v>-0.85</v>
      </c>
      <c r="H52" s="37"/>
      <c r="I52" s="238">
        <v>-7.0000000000000007E-2</v>
      </c>
      <c r="J52" s="178"/>
      <c r="K52" s="178"/>
      <c r="L52" s="178"/>
      <c r="M52" s="179"/>
      <c r="N52" s="95"/>
      <c r="O52" s="95"/>
      <c r="P52" s="95"/>
      <c r="Q52" s="95"/>
      <c r="R52" s="95"/>
    </row>
    <row r="53" spans="1:18" x14ac:dyDescent="0.3">
      <c r="A53" s="95"/>
      <c r="B53" s="95"/>
      <c r="C53" s="335"/>
      <c r="D53" s="335"/>
      <c r="E53" s="181"/>
      <c r="F53" s="181"/>
      <c r="G53" s="181"/>
      <c r="H53" s="181"/>
      <c r="I53" s="180"/>
      <c r="J53" s="180"/>
      <c r="K53" s="181"/>
      <c r="L53" s="181"/>
      <c r="M53" s="181"/>
      <c r="N53" s="95"/>
      <c r="O53" s="95"/>
      <c r="P53" s="95"/>
      <c r="Q53" s="95"/>
      <c r="R53" s="95"/>
    </row>
    <row r="54" spans="1:18" x14ac:dyDescent="0.3">
      <c r="A54" s="38" t="s">
        <v>90</v>
      </c>
      <c r="B54" s="95"/>
      <c r="C54" s="182">
        <v>0.05</v>
      </c>
      <c r="D54" s="182">
        <v>0.05</v>
      </c>
      <c r="E54" s="182">
        <v>0.05</v>
      </c>
      <c r="F54" s="182">
        <v>0.05</v>
      </c>
      <c r="G54" s="336">
        <f t="shared" si="0"/>
        <v>0.2</v>
      </c>
      <c r="H54" s="32"/>
      <c r="I54" s="182">
        <v>0.05</v>
      </c>
      <c r="J54" s="182"/>
      <c r="K54" s="182"/>
      <c r="L54" s="183"/>
      <c r="M54" s="184"/>
      <c r="N54" s="95"/>
      <c r="O54" s="95"/>
      <c r="P54" s="95"/>
      <c r="Q54" s="95"/>
      <c r="R54" s="95"/>
    </row>
    <row r="55" spans="1:18" x14ac:dyDescent="0.3">
      <c r="A55" s="99"/>
      <c r="B55" s="95"/>
      <c r="C55" s="32"/>
      <c r="D55" s="32"/>
      <c r="E55" s="32"/>
      <c r="F55" s="32"/>
      <c r="G55" s="32"/>
      <c r="H55" s="32"/>
      <c r="I55" s="32"/>
      <c r="J55" s="32"/>
      <c r="K55" s="32"/>
      <c r="L55" s="32"/>
      <c r="M55" s="32"/>
      <c r="N55" s="32"/>
      <c r="O55" s="32"/>
      <c r="P55" s="32"/>
      <c r="Q55" s="95"/>
      <c r="R55" s="95"/>
    </row>
    <row r="56" spans="1:18" x14ac:dyDescent="0.3">
      <c r="A56" s="471" t="s">
        <v>339</v>
      </c>
      <c r="B56" s="471"/>
      <c r="C56" s="471"/>
      <c r="D56" s="471"/>
      <c r="E56" s="471"/>
      <c r="F56" s="471"/>
      <c r="G56" s="471"/>
      <c r="H56" s="471"/>
      <c r="I56" s="471"/>
      <c r="J56" s="471"/>
      <c r="K56" s="471"/>
      <c r="L56" s="471"/>
      <c r="M56" s="96"/>
      <c r="N56" s="96"/>
      <c r="O56" s="185"/>
      <c r="P56" s="96"/>
      <c r="Q56" s="185"/>
      <c r="R56" s="95"/>
    </row>
    <row r="57" spans="1:18" ht="37.5" customHeight="1" x14ac:dyDescent="0.3">
      <c r="A57" s="471"/>
      <c r="B57" s="471"/>
      <c r="C57" s="471"/>
      <c r="D57" s="471"/>
      <c r="E57" s="471"/>
      <c r="F57" s="471"/>
      <c r="G57" s="471"/>
      <c r="H57" s="471"/>
      <c r="I57" s="471"/>
      <c r="J57" s="471"/>
      <c r="K57" s="471"/>
      <c r="L57" s="471"/>
    </row>
  </sheetData>
  <mergeCells count="3">
    <mergeCell ref="A1:L1"/>
    <mergeCell ref="A2:L2"/>
    <mergeCell ref="A56:L57"/>
  </mergeCells>
  <printOptions horizontalCentered="1"/>
  <pageMargins left="0.2" right="0.2" top="0.2" bottom="0.2" header="0.2" footer="0.2"/>
  <pageSetup scale="58" orientation="landscape" cellComments="asDisplayed" r:id="rId1"/>
  <headerFooter scaleWithDoc="0">
    <oddFooter>&amp;R&amp;P</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3" zoomScale="60" zoomScaleNormal="60" workbookViewId="0">
      <selection activeCell="O38" sqref="O38"/>
    </sheetView>
  </sheetViews>
  <sheetFormatPr defaultColWidth="21.44140625" defaultRowHeight="16.8" x14ac:dyDescent="0.3"/>
  <cols>
    <col min="1" max="1" width="120.77734375" style="261" customWidth="1"/>
    <col min="2" max="2" width="3.77734375" style="261" customWidth="1"/>
    <col min="3" max="6" width="18.77734375" style="261" customWidth="1"/>
    <col min="7" max="7" width="3.77734375" style="261" customWidth="1"/>
    <col min="8" max="8" width="18.77734375" style="261" customWidth="1"/>
    <col min="9" max="11" width="17" style="261" hidden="1" customWidth="1"/>
    <col min="12" max="12" width="9.77734375" style="261" customWidth="1"/>
    <col min="13" max="13" width="20" style="261" bestFit="1" customWidth="1"/>
    <col min="14" max="14" width="9.77734375" style="261" customWidth="1"/>
    <col min="15" max="16384" width="21.44140625" style="261"/>
  </cols>
  <sheetData>
    <row r="1" spans="1:14" s="276" customFormat="1" ht="19.2" x14ac:dyDescent="0.35">
      <c r="A1" s="467" t="s">
        <v>91</v>
      </c>
      <c r="B1" s="470"/>
      <c r="C1" s="469"/>
      <c r="D1" s="469"/>
      <c r="E1" s="469"/>
      <c r="F1" s="470"/>
      <c r="G1" s="470"/>
      <c r="H1" s="470"/>
      <c r="I1" s="470"/>
      <c r="J1" s="470"/>
      <c r="K1" s="469"/>
      <c r="L1" s="275"/>
      <c r="M1" s="275"/>
    </row>
    <row r="2" spans="1:14" s="276" customFormat="1" ht="19.2" x14ac:dyDescent="0.35">
      <c r="A2" s="467" t="s">
        <v>27</v>
      </c>
      <c r="B2" s="470"/>
      <c r="C2" s="469"/>
      <c r="D2" s="469"/>
      <c r="E2" s="469"/>
      <c r="F2" s="470"/>
      <c r="G2" s="470"/>
      <c r="H2" s="470"/>
      <c r="I2" s="470"/>
      <c r="J2" s="470"/>
      <c r="K2" s="469"/>
      <c r="L2" s="275"/>
      <c r="M2" s="275"/>
    </row>
    <row r="3" spans="1:14" x14ac:dyDescent="0.3">
      <c r="A3" s="266"/>
      <c r="B3" s="266"/>
      <c r="C3" s="266"/>
      <c r="D3" s="266"/>
      <c r="E3" s="266"/>
      <c r="F3" s="266"/>
      <c r="G3" s="266"/>
      <c r="H3" s="266"/>
      <c r="I3" s="266"/>
      <c r="J3" s="266"/>
      <c r="K3" s="266"/>
      <c r="L3" s="266"/>
      <c r="M3" s="266"/>
      <c r="N3" s="266"/>
    </row>
    <row r="4" spans="1:14" x14ac:dyDescent="0.3">
      <c r="A4" s="277"/>
      <c r="B4" s="266"/>
      <c r="C4" s="210" t="s">
        <v>92</v>
      </c>
      <c r="D4" s="210" t="s">
        <v>93</v>
      </c>
      <c r="E4" s="210" t="s">
        <v>94</v>
      </c>
      <c r="F4" s="210" t="s">
        <v>95</v>
      </c>
      <c r="G4" s="218"/>
      <c r="H4" s="210" t="s">
        <v>92</v>
      </c>
      <c r="I4" s="369" t="s">
        <v>93</v>
      </c>
      <c r="J4" s="210" t="s">
        <v>94</v>
      </c>
      <c r="K4" s="210" t="s">
        <v>95</v>
      </c>
      <c r="L4" s="266"/>
      <c r="M4" s="266"/>
      <c r="N4" s="266"/>
    </row>
    <row r="5" spans="1:14" x14ac:dyDescent="0.3">
      <c r="A5" s="278" t="s">
        <v>96</v>
      </c>
      <c r="B5" s="266"/>
      <c r="C5" s="211" t="s">
        <v>36</v>
      </c>
      <c r="D5" s="211" t="s">
        <v>36</v>
      </c>
      <c r="E5" s="211" t="s">
        <v>36</v>
      </c>
      <c r="F5" s="211" t="s">
        <v>36</v>
      </c>
      <c r="G5" s="219" t="s">
        <v>35</v>
      </c>
      <c r="H5" s="279">
        <v>2017</v>
      </c>
      <c r="I5" s="377">
        <v>2017</v>
      </c>
      <c r="J5" s="279">
        <v>2017</v>
      </c>
      <c r="K5" s="279">
        <v>2017</v>
      </c>
      <c r="L5" s="266"/>
      <c r="M5" s="266"/>
      <c r="N5" s="266"/>
    </row>
    <row r="6" spans="1:14" x14ac:dyDescent="0.3">
      <c r="A6" s="277"/>
      <c r="B6" s="266"/>
      <c r="C6" s="212"/>
      <c r="D6" s="212"/>
      <c r="E6" s="212"/>
      <c r="F6" s="212"/>
      <c r="G6" s="266"/>
      <c r="H6" s="212"/>
      <c r="I6" s="371"/>
      <c r="J6" s="212"/>
      <c r="K6" s="212"/>
      <c r="L6" s="266"/>
      <c r="M6" s="266"/>
      <c r="N6" s="266"/>
    </row>
    <row r="7" spans="1:14" x14ac:dyDescent="0.3">
      <c r="A7" s="280" t="s">
        <v>97</v>
      </c>
      <c r="B7" s="266"/>
      <c r="C7" s="212"/>
      <c r="D7" s="212"/>
      <c r="E7" s="212"/>
      <c r="F7" s="212"/>
      <c r="G7" s="266"/>
      <c r="H7" s="212"/>
      <c r="I7" s="371"/>
      <c r="J7" s="212"/>
      <c r="K7" s="212"/>
      <c r="L7" s="266"/>
      <c r="M7" s="266"/>
      <c r="N7" s="266"/>
    </row>
    <row r="8" spans="1:14" x14ac:dyDescent="0.3">
      <c r="A8" s="281" t="s">
        <v>98</v>
      </c>
      <c r="B8" s="266"/>
      <c r="C8" s="212"/>
      <c r="D8" s="212"/>
      <c r="E8" s="212"/>
      <c r="F8" s="212"/>
      <c r="G8" s="266"/>
      <c r="H8" s="212"/>
      <c r="I8" s="371"/>
      <c r="J8" s="212"/>
      <c r="K8" s="212"/>
      <c r="L8" s="266"/>
      <c r="M8" s="290"/>
      <c r="N8" s="266"/>
    </row>
    <row r="9" spans="1:14" x14ac:dyDescent="0.3">
      <c r="A9" s="251" t="s">
        <v>99</v>
      </c>
      <c r="B9" s="266"/>
      <c r="C9" s="282">
        <v>1978000000</v>
      </c>
      <c r="D9" s="282">
        <v>2518000000</v>
      </c>
      <c r="E9" s="282">
        <v>1788000000</v>
      </c>
      <c r="F9" s="282">
        <v>2488000000</v>
      </c>
      <c r="G9" s="283"/>
      <c r="H9" s="282">
        <v>2490000000</v>
      </c>
      <c r="I9" s="372"/>
      <c r="J9" s="282"/>
      <c r="K9" s="282"/>
      <c r="L9" s="266"/>
      <c r="M9" s="390"/>
      <c r="N9" s="266"/>
    </row>
    <row r="10" spans="1:14" x14ac:dyDescent="0.3">
      <c r="A10" s="251" t="s">
        <v>100</v>
      </c>
      <c r="B10" s="266"/>
      <c r="C10" s="186">
        <v>694000000</v>
      </c>
      <c r="D10" s="186">
        <v>706000000</v>
      </c>
      <c r="E10" s="186">
        <v>687000000</v>
      </c>
      <c r="F10" s="186">
        <v>748000000</v>
      </c>
      <c r="G10" s="253"/>
      <c r="H10" s="186">
        <v>751000000</v>
      </c>
      <c r="I10" s="368"/>
      <c r="J10" s="186"/>
      <c r="K10" s="186"/>
      <c r="L10" s="266"/>
      <c r="M10" s="291"/>
      <c r="N10" s="266"/>
    </row>
    <row r="11" spans="1:14" x14ac:dyDescent="0.3">
      <c r="A11" s="251" t="s">
        <v>101</v>
      </c>
      <c r="B11" s="266"/>
      <c r="C11" s="186">
        <v>205000000</v>
      </c>
      <c r="D11" s="186">
        <v>174000000</v>
      </c>
      <c r="E11" s="186">
        <v>131000000</v>
      </c>
      <c r="F11" s="186">
        <v>136000000</v>
      </c>
      <c r="G11" s="253"/>
      <c r="H11" s="186">
        <v>145000000</v>
      </c>
      <c r="I11" s="368"/>
      <c r="J11" s="186"/>
      <c r="K11" s="186"/>
      <c r="L11" s="266"/>
      <c r="M11" s="291"/>
      <c r="N11" s="266"/>
    </row>
    <row r="12" spans="1:14" x14ac:dyDescent="0.3">
      <c r="A12" s="251" t="s">
        <v>102</v>
      </c>
      <c r="B12" s="266"/>
      <c r="C12" s="186">
        <v>106000000</v>
      </c>
      <c r="D12" s="186">
        <v>63000000</v>
      </c>
      <c r="E12" s="186">
        <v>74000000</v>
      </c>
      <c r="F12" s="186">
        <v>66000000</v>
      </c>
      <c r="G12" s="253"/>
      <c r="H12" s="186">
        <v>134000000</v>
      </c>
      <c r="I12" s="368"/>
      <c r="J12" s="186"/>
      <c r="K12" s="186"/>
      <c r="L12" s="266"/>
      <c r="M12" s="291"/>
      <c r="N12" s="266"/>
    </row>
    <row r="13" spans="1:14" ht="19.8" x14ac:dyDescent="0.3">
      <c r="A13" s="251" t="s">
        <v>298</v>
      </c>
      <c r="B13" s="266"/>
      <c r="C13" s="186">
        <v>285000000</v>
      </c>
      <c r="D13" s="186">
        <v>293000000</v>
      </c>
      <c r="E13" s="186">
        <v>362000000</v>
      </c>
      <c r="F13" s="186">
        <v>227000000</v>
      </c>
      <c r="G13" s="253"/>
      <c r="H13" s="186">
        <v>223000000</v>
      </c>
      <c r="I13" s="368"/>
      <c r="J13" s="186"/>
      <c r="K13" s="186"/>
      <c r="L13" s="266"/>
      <c r="M13" s="291"/>
      <c r="N13" s="266"/>
    </row>
    <row r="14" spans="1:14" x14ac:dyDescent="0.3">
      <c r="A14" s="285" t="s">
        <v>103</v>
      </c>
      <c r="B14" s="266"/>
      <c r="C14" s="286">
        <f>SUM(C9:C13)</f>
        <v>3268000000</v>
      </c>
      <c r="D14" s="286">
        <f>SUM(D9:D13)</f>
        <v>3754000000</v>
      </c>
      <c r="E14" s="286">
        <f>SUM(E9:E13)</f>
        <v>3042000000</v>
      </c>
      <c r="F14" s="286">
        <f>SUM(F9:F13)</f>
        <v>3665000000</v>
      </c>
      <c r="G14" s="253"/>
      <c r="H14" s="286">
        <f>SUM(H9:H13)</f>
        <v>3743000000</v>
      </c>
      <c r="I14" s="395"/>
      <c r="J14" s="286"/>
      <c r="K14" s="286"/>
      <c r="L14" s="266"/>
      <c r="M14" s="290"/>
      <c r="N14" s="266"/>
    </row>
    <row r="15" spans="1:14" x14ac:dyDescent="0.3">
      <c r="A15" s="287"/>
      <c r="B15" s="266"/>
      <c r="C15" s="212"/>
      <c r="D15" s="212"/>
      <c r="E15" s="212"/>
      <c r="F15" s="212"/>
      <c r="G15" s="266"/>
      <c r="H15" s="212"/>
      <c r="I15" s="371"/>
      <c r="J15" s="212"/>
      <c r="K15" s="212"/>
      <c r="L15" s="266"/>
      <c r="M15" s="290"/>
      <c r="N15" s="266"/>
    </row>
    <row r="16" spans="1:14" x14ac:dyDescent="0.3">
      <c r="A16" s="281" t="s">
        <v>104</v>
      </c>
      <c r="B16" s="266"/>
      <c r="C16" s="186">
        <v>959000000</v>
      </c>
      <c r="D16" s="186">
        <v>944000000</v>
      </c>
      <c r="E16" s="186">
        <v>931000000</v>
      </c>
      <c r="F16" s="186">
        <v>931000000</v>
      </c>
      <c r="G16" s="253"/>
      <c r="H16" s="186">
        <v>906000000</v>
      </c>
      <c r="I16" s="368"/>
      <c r="J16" s="186"/>
      <c r="K16" s="186"/>
      <c r="L16" s="266"/>
      <c r="M16" s="290"/>
      <c r="N16" s="266"/>
    </row>
    <row r="17" spans="1:14" x14ac:dyDescent="0.3">
      <c r="A17" s="281" t="s">
        <v>105</v>
      </c>
      <c r="B17" s="266"/>
      <c r="C17" s="186">
        <v>17589000000</v>
      </c>
      <c r="D17" s="186">
        <v>16555000000</v>
      </c>
      <c r="E17" s="186">
        <v>16933000000</v>
      </c>
      <c r="F17" s="186">
        <v>16727000000</v>
      </c>
      <c r="G17" s="253"/>
      <c r="H17" s="186">
        <v>16533000000</v>
      </c>
      <c r="I17" s="368"/>
      <c r="J17" s="186"/>
      <c r="K17" s="186"/>
      <c r="L17" s="266"/>
      <c r="M17" s="290"/>
      <c r="N17" s="266"/>
    </row>
    <row r="18" spans="1:14" x14ac:dyDescent="0.3">
      <c r="A18" s="281" t="s">
        <v>106</v>
      </c>
      <c r="B18" s="266"/>
      <c r="C18" s="186">
        <v>115000000</v>
      </c>
      <c r="D18" s="186">
        <v>115000000</v>
      </c>
      <c r="E18" s="186">
        <v>115000000</v>
      </c>
      <c r="F18" s="186">
        <v>115000000</v>
      </c>
      <c r="G18" s="253"/>
      <c r="H18" s="186">
        <v>115000000</v>
      </c>
      <c r="I18" s="368"/>
      <c r="J18" s="186"/>
      <c r="K18" s="186"/>
      <c r="L18" s="266"/>
      <c r="M18" s="290"/>
      <c r="N18" s="266"/>
    </row>
    <row r="19" spans="1:14" x14ac:dyDescent="0.3">
      <c r="A19" s="281" t="s">
        <v>107</v>
      </c>
      <c r="B19" s="266"/>
      <c r="C19" s="186">
        <v>1666000000</v>
      </c>
      <c r="D19" s="186">
        <v>1818000000</v>
      </c>
      <c r="E19" s="186">
        <v>1841000000</v>
      </c>
      <c r="F19" s="186">
        <v>558000000</v>
      </c>
      <c r="G19" s="253"/>
      <c r="H19" s="186">
        <v>698000000</v>
      </c>
      <c r="I19" s="368"/>
      <c r="J19" s="186"/>
      <c r="K19" s="186"/>
      <c r="L19" s="266"/>
      <c r="M19" s="290"/>
      <c r="N19" s="266"/>
    </row>
    <row r="20" spans="1:14" ht="19.8" x14ac:dyDescent="0.3">
      <c r="A20" s="281" t="s">
        <v>298</v>
      </c>
      <c r="B20" s="266"/>
      <c r="C20" s="186">
        <v>9271000000</v>
      </c>
      <c r="D20" s="186">
        <v>9341000000</v>
      </c>
      <c r="E20" s="186">
        <v>9448000000</v>
      </c>
      <c r="F20" s="186">
        <v>9098000000</v>
      </c>
      <c r="G20" s="253"/>
      <c r="H20" s="186">
        <v>2542000000</v>
      </c>
      <c r="I20" s="368"/>
      <c r="J20" s="186"/>
      <c r="K20" s="186"/>
      <c r="L20" s="266"/>
      <c r="M20" s="290"/>
      <c r="N20" s="266"/>
    </row>
    <row r="21" spans="1:14" x14ac:dyDescent="0.3">
      <c r="A21" s="251" t="s">
        <v>108</v>
      </c>
      <c r="B21" s="266"/>
      <c r="C21" s="288">
        <f>SUM(C14:C20)</f>
        <v>32868000000</v>
      </c>
      <c r="D21" s="288">
        <f>SUM(D14:D20)</f>
        <v>32527000000</v>
      </c>
      <c r="E21" s="288">
        <f>SUM(E14:E20)</f>
        <v>32310000000</v>
      </c>
      <c r="F21" s="288">
        <f>SUM(F14:F20)</f>
        <v>31094000000</v>
      </c>
      <c r="G21" s="283"/>
      <c r="H21" s="288">
        <f>SUM(H14:H20)</f>
        <v>24537000000</v>
      </c>
      <c r="I21" s="376"/>
      <c r="J21" s="288"/>
      <c r="K21" s="288"/>
      <c r="L21" s="266"/>
      <c r="M21" s="290"/>
      <c r="N21" s="266"/>
    </row>
    <row r="22" spans="1:14" x14ac:dyDescent="0.3">
      <c r="A22" s="287"/>
      <c r="B22" s="266"/>
      <c r="C22" s="277"/>
      <c r="D22" s="277"/>
      <c r="E22" s="277"/>
      <c r="F22" s="277"/>
      <c r="G22" s="266"/>
      <c r="H22" s="277"/>
      <c r="I22" s="370"/>
      <c r="J22" s="277"/>
      <c r="K22" s="277"/>
      <c r="L22" s="266"/>
      <c r="M22" s="290"/>
      <c r="N22" s="266"/>
    </row>
    <row r="23" spans="1:14" x14ac:dyDescent="0.3">
      <c r="A23" s="280" t="s">
        <v>109</v>
      </c>
      <c r="B23" s="266"/>
      <c r="C23" s="212"/>
      <c r="D23" s="212"/>
      <c r="E23" s="212"/>
      <c r="F23" s="212"/>
      <c r="G23" s="266"/>
      <c r="H23" s="212"/>
      <c r="I23" s="371"/>
      <c r="J23" s="212"/>
      <c r="K23" s="212"/>
      <c r="L23" s="266"/>
      <c r="M23" s="290"/>
      <c r="N23" s="266"/>
    </row>
    <row r="24" spans="1:14" x14ac:dyDescent="0.3">
      <c r="A24" s="281" t="s">
        <v>110</v>
      </c>
      <c r="B24" s="266"/>
      <c r="C24" s="212"/>
      <c r="D24" s="212"/>
      <c r="E24" s="212"/>
      <c r="F24" s="212"/>
      <c r="G24" s="266"/>
      <c r="H24" s="212"/>
      <c r="I24" s="371"/>
      <c r="J24" s="212"/>
      <c r="K24" s="212"/>
      <c r="L24" s="266"/>
      <c r="M24" s="290"/>
      <c r="N24" s="266"/>
    </row>
    <row r="25" spans="1:14" x14ac:dyDescent="0.3">
      <c r="A25" s="251" t="s">
        <v>111</v>
      </c>
      <c r="B25" s="266"/>
      <c r="C25" s="282">
        <v>986000000</v>
      </c>
      <c r="D25" s="282">
        <v>852000000</v>
      </c>
      <c r="E25" s="282">
        <v>878000000</v>
      </c>
      <c r="F25" s="282">
        <v>967000000</v>
      </c>
      <c r="G25" s="283"/>
      <c r="H25" s="282">
        <v>1081000000</v>
      </c>
      <c r="I25" s="372"/>
      <c r="J25" s="282"/>
      <c r="K25" s="282"/>
      <c r="L25" s="266"/>
      <c r="M25" s="394"/>
      <c r="N25" s="266"/>
    </row>
    <row r="26" spans="1:14" x14ac:dyDescent="0.3">
      <c r="A26" s="251" t="s">
        <v>112</v>
      </c>
      <c r="B26" s="266"/>
      <c r="C26" s="186">
        <v>79000000</v>
      </c>
      <c r="D26" s="186">
        <v>114000000</v>
      </c>
      <c r="E26" s="186">
        <v>121000000</v>
      </c>
      <c r="F26" s="186">
        <v>129000000</v>
      </c>
      <c r="G26" s="253"/>
      <c r="H26" s="186">
        <v>70000000</v>
      </c>
      <c r="I26" s="368"/>
      <c r="J26" s="186"/>
      <c r="K26" s="186"/>
      <c r="L26" s="266"/>
      <c r="M26" s="291"/>
      <c r="N26" s="266"/>
    </row>
    <row r="27" spans="1:14" x14ac:dyDescent="0.3">
      <c r="A27" s="251" t="s">
        <v>113</v>
      </c>
      <c r="B27" s="266"/>
      <c r="C27" s="186">
        <v>149000000</v>
      </c>
      <c r="D27" s="186">
        <v>82000000</v>
      </c>
      <c r="E27" s="186">
        <v>66000000</v>
      </c>
      <c r="F27" s="186">
        <v>94000000</v>
      </c>
      <c r="G27" s="253"/>
      <c r="H27" s="186">
        <v>81000000</v>
      </c>
      <c r="I27" s="368"/>
      <c r="J27" s="186"/>
      <c r="K27" s="186"/>
      <c r="L27" s="266"/>
      <c r="M27" s="291"/>
      <c r="N27" s="266"/>
    </row>
    <row r="28" spans="1:14" x14ac:dyDescent="0.3">
      <c r="A28" s="251" t="s">
        <v>114</v>
      </c>
      <c r="B28" s="266"/>
      <c r="C28" s="186">
        <v>1000000</v>
      </c>
      <c r="D28" s="186">
        <v>1000000</v>
      </c>
      <c r="E28" s="186">
        <v>1000000</v>
      </c>
      <c r="F28" s="186">
        <v>686000000</v>
      </c>
      <c r="G28" s="253"/>
      <c r="H28" s="186">
        <v>1541000000</v>
      </c>
      <c r="I28" s="368"/>
      <c r="J28" s="186"/>
      <c r="K28" s="186"/>
      <c r="L28" s="266"/>
      <c r="M28" s="291"/>
      <c r="N28" s="266"/>
    </row>
    <row r="29" spans="1:14" x14ac:dyDescent="0.3">
      <c r="A29" s="251" t="s">
        <v>115</v>
      </c>
      <c r="B29" s="266"/>
      <c r="C29" s="186">
        <v>206000000</v>
      </c>
      <c r="D29" s="186">
        <v>221000000</v>
      </c>
      <c r="E29" s="186">
        <v>245000000</v>
      </c>
      <c r="F29" s="186">
        <v>243000000</v>
      </c>
      <c r="G29" s="253"/>
      <c r="H29" s="186">
        <v>222000000</v>
      </c>
      <c r="I29" s="368"/>
      <c r="J29" s="186"/>
      <c r="K29" s="186"/>
      <c r="L29" s="266"/>
      <c r="M29" s="291"/>
      <c r="N29" s="266"/>
    </row>
    <row r="30" spans="1:14" ht="19.8" x14ac:dyDescent="0.3">
      <c r="A30" s="251" t="s">
        <v>299</v>
      </c>
      <c r="B30" s="266"/>
      <c r="C30" s="186">
        <v>105000000</v>
      </c>
      <c r="D30" s="186">
        <v>112000000</v>
      </c>
      <c r="E30" s="186">
        <v>97000000</v>
      </c>
      <c r="F30" s="186">
        <v>121000000</v>
      </c>
      <c r="G30" s="253"/>
      <c r="H30" s="186">
        <v>104000000</v>
      </c>
      <c r="I30" s="368"/>
      <c r="J30" s="186"/>
      <c r="K30" s="186"/>
      <c r="L30" s="266"/>
      <c r="M30" s="291"/>
      <c r="N30" s="266"/>
    </row>
    <row r="31" spans="1:14" x14ac:dyDescent="0.3">
      <c r="A31" s="285" t="s">
        <v>116</v>
      </c>
      <c r="B31" s="266"/>
      <c r="C31" s="289">
        <f>SUM(C25:C30)</f>
        <v>1526000000</v>
      </c>
      <c r="D31" s="289">
        <f>SUM(D25:D30)</f>
        <v>1382000000</v>
      </c>
      <c r="E31" s="289">
        <f>SUM(E25:E30)</f>
        <v>1408000000</v>
      </c>
      <c r="F31" s="286">
        <f>SUM(F25:F30)</f>
        <v>2240000000</v>
      </c>
      <c r="G31" s="253"/>
      <c r="H31" s="286">
        <f>SUM(H25:H30)</f>
        <v>3099000000</v>
      </c>
      <c r="I31" s="395"/>
      <c r="J31" s="286"/>
      <c r="K31" s="286"/>
      <c r="L31" s="266"/>
      <c r="M31" s="291"/>
      <c r="N31" s="266"/>
    </row>
    <row r="32" spans="1:14" x14ac:dyDescent="0.3">
      <c r="A32" s="287"/>
      <c r="B32" s="266"/>
      <c r="C32" s="256"/>
      <c r="D32" s="212"/>
      <c r="E32" s="290"/>
      <c r="F32" s="212"/>
      <c r="G32" s="266"/>
      <c r="H32" s="212"/>
      <c r="I32" s="371"/>
      <c r="J32" s="212"/>
      <c r="K32" s="212"/>
      <c r="L32" s="266"/>
      <c r="M32" s="290"/>
      <c r="N32" s="266"/>
    </row>
    <row r="33" spans="1:14" x14ac:dyDescent="0.3">
      <c r="A33" s="281" t="s">
        <v>117</v>
      </c>
      <c r="B33" s="266"/>
      <c r="C33" s="252">
        <v>7272000000</v>
      </c>
      <c r="D33" s="186">
        <v>7272000000</v>
      </c>
      <c r="E33" s="291">
        <v>7269000000</v>
      </c>
      <c r="F33" s="186">
        <v>6581000000</v>
      </c>
      <c r="G33" s="253"/>
      <c r="H33" s="186">
        <v>5723000000</v>
      </c>
      <c r="I33" s="368"/>
      <c r="J33" s="186"/>
      <c r="K33" s="186"/>
      <c r="L33" s="266"/>
      <c r="M33" s="290"/>
      <c r="N33" s="266"/>
    </row>
    <row r="34" spans="1:14" x14ac:dyDescent="0.3">
      <c r="A34" s="281" t="s">
        <v>118</v>
      </c>
      <c r="B34" s="266"/>
      <c r="C34" s="252">
        <v>695000000</v>
      </c>
      <c r="D34" s="186">
        <v>719000000</v>
      </c>
      <c r="E34" s="291">
        <v>721000000</v>
      </c>
      <c r="F34" s="186">
        <v>769000000</v>
      </c>
      <c r="G34" s="253"/>
      <c r="H34" s="186">
        <v>800000000</v>
      </c>
      <c r="I34" s="368"/>
      <c r="J34" s="186"/>
      <c r="K34" s="186"/>
      <c r="L34" s="266"/>
      <c r="M34" s="290"/>
      <c r="N34" s="266"/>
    </row>
    <row r="35" spans="1:14" x14ac:dyDescent="0.3">
      <c r="A35" s="281" t="s">
        <v>119</v>
      </c>
      <c r="B35" s="266"/>
      <c r="C35" s="252">
        <v>446000000</v>
      </c>
      <c r="D35" s="186">
        <v>409000000</v>
      </c>
      <c r="E35" s="291">
        <v>400000000</v>
      </c>
      <c r="F35" s="186">
        <v>345000000</v>
      </c>
      <c r="G35" s="253"/>
      <c r="H35" s="186">
        <v>365000000</v>
      </c>
      <c r="I35" s="368"/>
      <c r="J35" s="186"/>
      <c r="K35" s="186"/>
      <c r="L35" s="266"/>
      <c r="M35" s="290"/>
      <c r="N35" s="266"/>
    </row>
    <row r="36" spans="1:14" x14ac:dyDescent="0.3">
      <c r="A36" s="281" t="s">
        <v>120</v>
      </c>
      <c r="B36" s="266"/>
      <c r="C36" s="252">
        <v>1521000000</v>
      </c>
      <c r="D36" s="186">
        <v>1503000000</v>
      </c>
      <c r="E36" s="291">
        <v>1512000000</v>
      </c>
      <c r="F36" s="186">
        <v>1602000000</v>
      </c>
      <c r="G36" s="253"/>
      <c r="H36" s="186">
        <v>1622000000</v>
      </c>
      <c r="I36" s="368"/>
      <c r="J36" s="186"/>
      <c r="K36" s="186"/>
      <c r="L36" s="266"/>
      <c r="M36" s="290"/>
      <c r="N36" s="266"/>
    </row>
    <row r="37" spans="1:14" x14ac:dyDescent="0.3">
      <c r="A37" s="281" t="s">
        <v>121</v>
      </c>
      <c r="B37" s="266"/>
      <c r="C37" s="252">
        <v>261000000</v>
      </c>
      <c r="D37" s="186">
        <v>289000000</v>
      </c>
      <c r="E37" s="291">
        <v>269000000</v>
      </c>
      <c r="F37" s="186">
        <v>225000000</v>
      </c>
      <c r="G37" s="253"/>
      <c r="H37" s="186">
        <v>221000000</v>
      </c>
      <c r="I37" s="305"/>
      <c r="J37" s="215"/>
      <c r="K37" s="215"/>
      <c r="L37" s="266"/>
      <c r="M37" s="290"/>
      <c r="N37" s="266"/>
    </row>
    <row r="38" spans="1:14" ht="19.8" x14ac:dyDescent="0.3">
      <c r="A38" s="281" t="s">
        <v>299</v>
      </c>
      <c r="B38" s="266"/>
      <c r="C38" s="292">
        <v>1796000000</v>
      </c>
      <c r="D38" s="215">
        <v>1800000000</v>
      </c>
      <c r="E38" s="293">
        <v>1809000000</v>
      </c>
      <c r="F38" s="215">
        <v>1791000000</v>
      </c>
      <c r="G38" s="253"/>
      <c r="H38" s="215">
        <v>123000000</v>
      </c>
      <c r="I38" s="368"/>
      <c r="J38" s="186"/>
      <c r="K38" s="186"/>
      <c r="L38" s="266"/>
      <c r="M38" s="290"/>
      <c r="N38" s="266"/>
    </row>
    <row r="39" spans="1:14" x14ac:dyDescent="0.3">
      <c r="A39" s="251" t="s">
        <v>122</v>
      </c>
      <c r="B39" s="266"/>
      <c r="C39" s="186">
        <f>SUM(C31:C38)</f>
        <v>13517000000</v>
      </c>
      <c r="D39" s="186">
        <f>SUM(D31:D38)</f>
        <v>13374000000</v>
      </c>
      <c r="E39" s="186">
        <f>SUM(E31:E38)</f>
        <v>13388000000</v>
      </c>
      <c r="F39" s="186">
        <f>SUM(F31:F38)</f>
        <v>13553000000</v>
      </c>
      <c r="G39" s="253"/>
      <c r="H39" s="186">
        <f>SUM(H31:H38)</f>
        <v>11953000000</v>
      </c>
      <c r="I39" s="368"/>
      <c r="J39" s="186"/>
      <c r="K39" s="186"/>
      <c r="L39" s="266"/>
      <c r="M39" s="266"/>
      <c r="N39" s="266"/>
    </row>
    <row r="40" spans="1:14" x14ac:dyDescent="0.3">
      <c r="A40" s="212"/>
      <c r="B40" s="266"/>
      <c r="C40" s="212"/>
      <c r="D40" s="212"/>
      <c r="E40" s="212"/>
      <c r="F40" s="212"/>
      <c r="G40" s="266"/>
      <c r="H40" s="212"/>
      <c r="I40" s="371"/>
      <c r="J40" s="212"/>
      <c r="K40" s="212"/>
      <c r="L40" s="266"/>
      <c r="M40" s="266"/>
      <c r="N40" s="266"/>
    </row>
    <row r="41" spans="1:14" x14ac:dyDescent="0.3">
      <c r="A41" s="280" t="s">
        <v>123</v>
      </c>
      <c r="B41" s="266"/>
      <c r="C41" s="215">
        <v>19351000000</v>
      </c>
      <c r="D41" s="215">
        <v>19153000000</v>
      </c>
      <c r="E41" s="215">
        <v>18922000000</v>
      </c>
      <c r="F41" s="215">
        <v>17541000000</v>
      </c>
      <c r="G41" s="253"/>
      <c r="H41" s="215">
        <v>12584000000</v>
      </c>
      <c r="I41" s="305"/>
      <c r="J41" s="215"/>
      <c r="K41" s="215"/>
      <c r="L41" s="266"/>
      <c r="M41" s="266"/>
      <c r="N41" s="266"/>
    </row>
    <row r="42" spans="1:14" x14ac:dyDescent="0.3">
      <c r="A42" s="294" t="s">
        <v>124</v>
      </c>
      <c r="B42" s="266"/>
      <c r="C42" s="222">
        <f>C41+C39</f>
        <v>32868000000</v>
      </c>
      <c r="D42" s="222">
        <f>D41+D39</f>
        <v>32527000000</v>
      </c>
      <c r="E42" s="222">
        <f>E41+E39</f>
        <v>32310000000</v>
      </c>
      <c r="F42" s="222">
        <f>F41+F39</f>
        <v>31094000000</v>
      </c>
      <c r="G42" s="283"/>
      <c r="H42" s="222">
        <f>H41+H39</f>
        <v>24537000000</v>
      </c>
      <c r="I42" s="396"/>
      <c r="J42" s="222"/>
      <c r="K42" s="222"/>
      <c r="L42" s="266"/>
      <c r="M42" s="266"/>
      <c r="N42" s="266"/>
    </row>
    <row r="43" spans="1:14" x14ac:dyDescent="0.3">
      <c r="A43" s="266"/>
      <c r="B43" s="266"/>
      <c r="C43" s="266"/>
      <c r="D43" s="266"/>
      <c r="E43" s="266"/>
      <c r="F43" s="266"/>
      <c r="G43" s="266"/>
      <c r="H43" s="212"/>
      <c r="I43" s="266"/>
      <c r="J43" s="266"/>
      <c r="K43" s="266"/>
      <c r="L43" s="266"/>
      <c r="M43" s="266"/>
      <c r="N43" s="266"/>
    </row>
    <row r="44" spans="1:14" x14ac:dyDescent="0.3">
      <c r="A44" s="295" t="s">
        <v>125</v>
      </c>
      <c r="B44" s="266"/>
      <c r="C44" s="163">
        <v>848000000</v>
      </c>
      <c r="D44" s="163">
        <v>848000000</v>
      </c>
      <c r="E44" s="163">
        <v>847000000</v>
      </c>
      <c r="F44" s="163">
        <v>847000000</v>
      </c>
      <c r="G44" s="253"/>
      <c r="H44" s="296">
        <v>850000000</v>
      </c>
      <c r="I44" s="397"/>
      <c r="J44" s="296"/>
      <c r="K44" s="296"/>
      <c r="L44" s="266"/>
      <c r="M44" s="266"/>
      <c r="N44" s="266"/>
    </row>
    <row r="45" spans="1:14" x14ac:dyDescent="0.3">
      <c r="A45" s="295" t="s">
        <v>126</v>
      </c>
      <c r="B45" s="266"/>
      <c r="C45" s="354">
        <f>(C28+C33-C9)/(C33+C28+C41-C9)</f>
        <v>0.2148421650572101</v>
      </c>
      <c r="D45" s="354">
        <f>(D28+D33-D9)/(D33+D28+D41-D9)</f>
        <v>0.19888740170654173</v>
      </c>
      <c r="E45" s="354">
        <f>(E28+E33-E9)/(E33+E28+E41-E9)</f>
        <v>0.22463530568759218</v>
      </c>
      <c r="F45" s="354">
        <f>(F28+F33-F9)/(F33+F28+F41-F9)</f>
        <v>0.21411290322580645</v>
      </c>
      <c r="G45" s="298"/>
      <c r="H45" s="354">
        <f>(H28+H33-H9)/(H33+H28+H41-H9)</f>
        <v>0.27503168567807351</v>
      </c>
      <c r="I45" s="398"/>
      <c r="J45" s="297"/>
      <c r="K45" s="297"/>
      <c r="L45" s="266"/>
      <c r="M45" s="266"/>
      <c r="N45" s="266"/>
    </row>
    <row r="46" spans="1:14" x14ac:dyDescent="0.3">
      <c r="A46" s="266"/>
      <c r="B46" s="266"/>
      <c r="C46" s="253"/>
      <c r="D46" s="253"/>
      <c r="E46" s="253"/>
      <c r="F46" s="253"/>
      <c r="G46" s="253"/>
      <c r="H46" s="253"/>
      <c r="I46" s="253"/>
      <c r="J46" s="253"/>
      <c r="K46" s="253"/>
      <c r="L46" s="253"/>
      <c r="M46" s="253"/>
      <c r="N46" s="253"/>
    </row>
    <row r="47" spans="1:14" ht="33.75" customHeight="1" x14ac:dyDescent="0.3">
      <c r="A47" s="476" t="s">
        <v>340</v>
      </c>
      <c r="B47" s="476"/>
      <c r="C47" s="476"/>
      <c r="D47" s="476"/>
      <c r="E47" s="476"/>
      <c r="F47" s="476"/>
      <c r="G47" s="476"/>
      <c r="H47" s="476"/>
      <c r="I47" s="265"/>
      <c r="J47" s="265"/>
    </row>
  </sheetData>
  <mergeCells count="3">
    <mergeCell ref="A1:K1"/>
    <mergeCell ref="A2:K2"/>
    <mergeCell ref="A47:H47"/>
  </mergeCells>
  <printOptions horizontalCentered="1"/>
  <pageMargins left="0.2" right="0.2" top="0.2" bottom="0.2" header="0.2" footer="0.2"/>
  <pageSetup scale="60" orientation="landscape" cellComments="asDisplayed" r:id="rId1"/>
  <headerFooter scaleWithDoc="0">
    <oddFooter>&amp;R&amp;P</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60" zoomScaleNormal="60" workbookViewId="0">
      <selection activeCell="O36" sqref="O36"/>
    </sheetView>
  </sheetViews>
  <sheetFormatPr defaultColWidth="21.44140625" defaultRowHeight="16.8" x14ac:dyDescent="0.3"/>
  <cols>
    <col min="1" max="1" width="120.77734375" style="261" customWidth="1"/>
    <col min="2" max="2" width="3.77734375" style="261" customWidth="1"/>
    <col min="3" max="6" width="18.77734375" style="261" customWidth="1"/>
    <col min="7" max="7" width="3.77734375" style="261" customWidth="1"/>
    <col min="8" max="8" width="18.77734375" style="261" customWidth="1"/>
    <col min="9" max="10" width="15.109375" style="261" hidden="1" customWidth="1"/>
    <col min="11" max="11" width="16.109375" style="261" hidden="1" customWidth="1"/>
    <col min="12" max="12" width="11" style="261" bestFit="1" customWidth="1"/>
    <col min="13" max="13" width="25.44140625" style="261" customWidth="1"/>
    <col min="14" max="16" width="9.77734375" style="261" customWidth="1"/>
    <col min="17" max="16384" width="21.44140625" style="261"/>
  </cols>
  <sheetData>
    <row r="1" spans="1:15" s="276" customFormat="1" ht="19.2" x14ac:dyDescent="0.35">
      <c r="A1" s="467" t="s">
        <v>127</v>
      </c>
      <c r="B1" s="470"/>
      <c r="C1" s="469"/>
      <c r="D1" s="469"/>
      <c r="E1" s="469"/>
      <c r="F1" s="470"/>
      <c r="G1" s="469"/>
      <c r="H1" s="470"/>
      <c r="I1" s="470"/>
      <c r="J1" s="470"/>
      <c r="K1" s="469"/>
      <c r="L1" s="299"/>
      <c r="M1" s="275"/>
      <c r="N1" s="275"/>
      <c r="O1" s="275"/>
    </row>
    <row r="2" spans="1:15" s="276" customFormat="1" ht="19.2" x14ac:dyDescent="0.35">
      <c r="A2" s="467" t="s">
        <v>27</v>
      </c>
      <c r="B2" s="470"/>
      <c r="C2" s="477"/>
      <c r="D2" s="477"/>
      <c r="E2" s="470"/>
      <c r="F2" s="470"/>
      <c r="G2" s="469"/>
      <c r="H2" s="470"/>
      <c r="I2" s="470"/>
      <c r="J2" s="470"/>
      <c r="K2" s="470"/>
      <c r="L2" s="299"/>
      <c r="M2" s="275"/>
      <c r="N2" s="275"/>
      <c r="O2" s="275"/>
    </row>
    <row r="3" spans="1:15" x14ac:dyDescent="0.3">
      <c r="A3" s="266"/>
      <c r="B3" s="266"/>
      <c r="C3" s="266"/>
      <c r="D3" s="266"/>
      <c r="E3" s="266"/>
      <c r="F3" s="266"/>
      <c r="G3" s="355"/>
      <c r="H3" s="266"/>
      <c r="I3" s="266"/>
      <c r="J3" s="266"/>
      <c r="K3" s="266"/>
      <c r="L3" s="266"/>
      <c r="M3" s="266"/>
      <c r="N3" s="266"/>
    </row>
    <row r="4" spans="1:15" x14ac:dyDescent="0.3">
      <c r="A4" s="277"/>
      <c r="B4" s="266"/>
      <c r="C4" s="210" t="s">
        <v>92</v>
      </c>
      <c r="D4" s="210" t="s">
        <v>93</v>
      </c>
      <c r="E4" s="210" t="s">
        <v>94</v>
      </c>
      <c r="F4" s="210" t="s">
        <v>95</v>
      </c>
      <c r="G4" s="218"/>
      <c r="H4" s="210" t="s">
        <v>128</v>
      </c>
      <c r="I4" s="369" t="s">
        <v>93</v>
      </c>
      <c r="J4" s="210" t="s">
        <v>94</v>
      </c>
      <c r="K4" s="210" t="s">
        <v>129</v>
      </c>
      <c r="L4" s="266"/>
      <c r="M4" s="266"/>
      <c r="N4" s="266"/>
    </row>
    <row r="5" spans="1:15" x14ac:dyDescent="0.3">
      <c r="A5" s="300" t="s">
        <v>96</v>
      </c>
      <c r="B5" s="260" t="s">
        <v>35</v>
      </c>
      <c r="C5" s="211" t="s">
        <v>36</v>
      </c>
      <c r="D5" s="211" t="s">
        <v>36</v>
      </c>
      <c r="E5" s="211" t="s">
        <v>36</v>
      </c>
      <c r="F5" s="211" t="s">
        <v>36</v>
      </c>
      <c r="G5" s="219"/>
      <c r="H5" s="279">
        <v>2017</v>
      </c>
      <c r="I5" s="377">
        <v>2017</v>
      </c>
      <c r="J5" s="279">
        <v>2017</v>
      </c>
      <c r="K5" s="279">
        <v>2017</v>
      </c>
      <c r="L5" s="266"/>
      <c r="M5" s="266"/>
      <c r="N5" s="266"/>
    </row>
    <row r="6" spans="1:15" x14ac:dyDescent="0.3">
      <c r="A6" s="212"/>
      <c r="B6" s="266"/>
      <c r="C6" s="277"/>
      <c r="D6" s="277"/>
      <c r="E6" s="277"/>
      <c r="F6" s="277"/>
      <c r="G6" s="355"/>
      <c r="H6" s="277"/>
      <c r="I6" s="370"/>
      <c r="J6" s="277"/>
      <c r="K6" s="277"/>
      <c r="L6" s="266"/>
      <c r="M6" s="266"/>
      <c r="N6" s="266"/>
    </row>
    <row r="7" spans="1:15" x14ac:dyDescent="0.3">
      <c r="A7" s="280" t="s">
        <v>130</v>
      </c>
      <c r="B7" s="266"/>
      <c r="C7" s="212"/>
      <c r="D7" s="212"/>
      <c r="E7" s="212"/>
      <c r="F7" s="212"/>
      <c r="G7" s="355"/>
      <c r="H7" s="212"/>
      <c r="I7" s="371"/>
      <c r="J7" s="212"/>
      <c r="K7" s="212"/>
      <c r="L7" s="266"/>
      <c r="M7" s="266"/>
      <c r="N7" s="266"/>
    </row>
    <row r="8" spans="1:15" x14ac:dyDescent="0.3">
      <c r="A8" s="301" t="s">
        <v>60</v>
      </c>
      <c r="B8" s="302"/>
      <c r="C8" s="282">
        <v>-407000000</v>
      </c>
      <c r="D8" s="282">
        <v>-577000000</v>
      </c>
      <c r="E8" s="282">
        <v>-769000000</v>
      </c>
      <c r="F8" s="282">
        <v>-2140000000</v>
      </c>
      <c r="G8" s="283"/>
      <c r="H8" s="282">
        <v>-4957000000</v>
      </c>
      <c r="I8" s="372"/>
      <c r="J8" s="282"/>
      <c r="K8" s="282"/>
      <c r="L8" s="266"/>
      <c r="M8" s="209"/>
      <c r="N8" s="266"/>
    </row>
    <row r="9" spans="1:15" x14ac:dyDescent="0.3">
      <c r="A9" s="301" t="s">
        <v>131</v>
      </c>
      <c r="B9" s="302"/>
      <c r="C9" s="303"/>
      <c r="D9" s="303" t="s">
        <v>315</v>
      </c>
      <c r="E9" s="303"/>
      <c r="F9" s="303"/>
      <c r="G9" s="302"/>
      <c r="H9" s="303"/>
      <c r="I9" s="373"/>
      <c r="J9" s="303"/>
      <c r="K9" s="303"/>
      <c r="L9" s="266"/>
      <c r="M9" s="390"/>
      <c r="N9" s="266"/>
    </row>
    <row r="10" spans="1:15" x14ac:dyDescent="0.3">
      <c r="A10" s="281" t="s">
        <v>132</v>
      </c>
      <c r="B10" s="302"/>
      <c r="C10" s="303"/>
      <c r="D10" s="303"/>
      <c r="E10" s="303"/>
      <c r="F10" s="303"/>
      <c r="G10" s="302"/>
      <c r="H10" s="303"/>
      <c r="I10" s="373"/>
      <c r="J10" s="303"/>
      <c r="K10" s="303"/>
      <c r="L10" s="266"/>
      <c r="M10" s="390"/>
      <c r="N10" s="266"/>
    </row>
    <row r="11" spans="1:15" ht="19.8" x14ac:dyDescent="0.3">
      <c r="A11" s="251" t="s">
        <v>296</v>
      </c>
      <c r="B11" s="302"/>
      <c r="C11" s="186">
        <f>-'Statements of Income'!C36</f>
        <v>47000000</v>
      </c>
      <c r="D11" s="186">
        <f>C11-'Statements of Income'!D36</f>
        <v>79000000</v>
      </c>
      <c r="E11" s="186">
        <f>D11-'Statements of Income'!E36</f>
        <v>65000000</v>
      </c>
      <c r="F11" s="186">
        <f>E11-'Statements of Income'!F36</f>
        <v>53000000</v>
      </c>
      <c r="G11" s="302"/>
      <c r="H11" s="186">
        <v>4907000000</v>
      </c>
      <c r="I11" s="373"/>
      <c r="J11" s="303"/>
      <c r="K11" s="303"/>
      <c r="L11" s="266"/>
      <c r="M11" s="291"/>
      <c r="N11" s="266"/>
    </row>
    <row r="12" spans="1:15" x14ac:dyDescent="0.3">
      <c r="A12" s="251" t="s">
        <v>75</v>
      </c>
      <c r="B12" s="302"/>
      <c r="C12" s="186">
        <f>'Statements of Income'!C20</f>
        <v>549000000</v>
      </c>
      <c r="D12" s="186">
        <f>'Statements of Income'!D20+C12-1000000</f>
        <v>1060000000</v>
      </c>
      <c r="E12" s="186">
        <f>'Statements of Income'!E20+D12</f>
        <v>1582000000</v>
      </c>
      <c r="F12" s="186">
        <f>'Statements of Income'!F20+E12</f>
        <v>2155000000</v>
      </c>
      <c r="G12" s="302"/>
      <c r="H12" s="186">
        <v>556000000</v>
      </c>
      <c r="I12" s="368"/>
      <c r="J12" s="186"/>
      <c r="K12" s="186"/>
      <c r="L12" s="266"/>
      <c r="M12" s="291"/>
      <c r="N12" s="266"/>
    </row>
    <row r="13" spans="1:15" x14ac:dyDescent="0.3">
      <c r="A13" s="251" t="s">
        <v>76</v>
      </c>
      <c r="B13" s="302"/>
      <c r="C13" s="186">
        <f>'Statements of Income'!C21</f>
        <v>1000000</v>
      </c>
      <c r="D13" s="186">
        <f>'Statements of Income'!D21+C13</f>
        <v>1000000</v>
      </c>
      <c r="E13" s="186">
        <f>'Statements of Income'!E21+D13</f>
        <v>48000000</v>
      </c>
      <c r="F13" s="186">
        <f>'Statements of Income'!F21+E13</f>
        <v>67000000</v>
      </c>
      <c r="G13" s="302"/>
      <c r="H13" s="186">
        <v>4000000</v>
      </c>
      <c r="I13" s="368"/>
      <c r="J13" s="186"/>
      <c r="K13" s="186"/>
      <c r="L13" s="266"/>
      <c r="M13" s="291"/>
      <c r="N13" s="266"/>
    </row>
    <row r="14" spans="1:15" x14ac:dyDescent="0.3">
      <c r="A14" s="251" t="s">
        <v>52</v>
      </c>
      <c r="B14" s="302"/>
      <c r="C14" s="186">
        <v>11000000</v>
      </c>
      <c r="D14" s="186">
        <v>159000000</v>
      </c>
      <c r="E14" s="186">
        <v>196000000</v>
      </c>
      <c r="F14" s="186">
        <v>220000000</v>
      </c>
      <c r="G14" s="302"/>
      <c r="H14" s="186">
        <v>20000000</v>
      </c>
      <c r="I14" s="368"/>
      <c r="J14" s="186"/>
      <c r="K14" s="186"/>
      <c r="L14" s="266"/>
      <c r="M14" s="291"/>
      <c r="N14" s="266"/>
    </row>
    <row r="15" spans="1:15" x14ac:dyDescent="0.3">
      <c r="A15" s="251" t="s">
        <v>134</v>
      </c>
      <c r="B15" s="302"/>
      <c r="C15" s="186">
        <f>-'Statements of Income'!C11</f>
        <v>60000000</v>
      </c>
      <c r="D15" s="186">
        <f>C15-'Statements of Income'!D11</f>
        <v>-234000000</v>
      </c>
      <c r="E15" s="186">
        <f>D15-'Statements of Income'!E11</f>
        <v>-281000000</v>
      </c>
      <c r="F15" s="186">
        <f>E15-'Statements of Income'!F11</f>
        <v>-389000000</v>
      </c>
      <c r="G15" s="302"/>
      <c r="H15" s="186">
        <v>-1000000</v>
      </c>
      <c r="I15" s="368"/>
      <c r="J15" s="186"/>
      <c r="K15" s="186"/>
      <c r="L15" s="266"/>
      <c r="M15" s="291"/>
      <c r="N15" s="266"/>
    </row>
    <row r="16" spans="1:15" x14ac:dyDescent="0.3">
      <c r="A16" s="251" t="s">
        <v>118</v>
      </c>
      <c r="B16" s="302"/>
      <c r="C16" s="186">
        <f>'Statements of Income'!C32</f>
        <v>-295000000</v>
      </c>
      <c r="D16" s="186">
        <f>C16+'Statements of Income'!D32</f>
        <v>-352000000</v>
      </c>
      <c r="E16" s="186">
        <f>D16+'Statements of Income'!E32</f>
        <v>-476000000</v>
      </c>
      <c r="F16" s="186">
        <f>E16+'Statements of Income'!F32</f>
        <v>828000000</v>
      </c>
      <c r="G16" s="302"/>
      <c r="H16" s="186">
        <v>14000000</v>
      </c>
      <c r="I16" s="368"/>
      <c r="J16" s="186"/>
      <c r="K16" s="186"/>
      <c r="L16" s="266"/>
      <c r="M16" s="291"/>
      <c r="N16" s="266"/>
    </row>
    <row r="17" spans="1:14" x14ac:dyDescent="0.3">
      <c r="A17" s="251" t="s">
        <v>135</v>
      </c>
      <c r="B17" s="302"/>
      <c r="C17" s="186">
        <v>2000000</v>
      </c>
      <c r="D17" s="186">
        <v>90000000</v>
      </c>
      <c r="E17" s="85">
        <v>48000000</v>
      </c>
      <c r="F17" s="85">
        <v>63000000</v>
      </c>
      <c r="G17" s="302"/>
      <c r="H17" s="186">
        <v>-77000000</v>
      </c>
      <c r="I17" s="368"/>
      <c r="J17" s="186"/>
      <c r="K17" s="186"/>
      <c r="L17" s="266"/>
      <c r="M17" s="232"/>
      <c r="N17" s="266"/>
    </row>
    <row r="18" spans="1:14" x14ac:dyDescent="0.3">
      <c r="A18" s="251" t="s">
        <v>136</v>
      </c>
      <c r="B18" s="302"/>
      <c r="C18" s="186">
        <v>32000000</v>
      </c>
      <c r="D18" s="186">
        <v>44000000</v>
      </c>
      <c r="E18" s="85">
        <v>51000000</v>
      </c>
      <c r="F18" s="85">
        <v>61000000</v>
      </c>
      <c r="G18" s="302"/>
      <c r="H18" s="186">
        <v>-7000000</v>
      </c>
      <c r="I18" s="368"/>
      <c r="J18" s="186"/>
      <c r="K18" s="186"/>
      <c r="L18" s="266"/>
      <c r="M18" s="232"/>
      <c r="N18" s="266"/>
    </row>
    <row r="19" spans="1:14" s="339" customFormat="1" x14ac:dyDescent="0.3">
      <c r="A19" s="251" t="s">
        <v>316</v>
      </c>
      <c r="B19" s="302"/>
      <c r="C19" s="186">
        <v>14000000</v>
      </c>
      <c r="D19" s="186">
        <v>14000000</v>
      </c>
      <c r="E19" s="186">
        <v>2000000</v>
      </c>
      <c r="F19" s="186">
        <v>-3000000</v>
      </c>
      <c r="G19" s="302"/>
      <c r="H19" s="186">
        <v>-9000000</v>
      </c>
      <c r="I19" s="368"/>
      <c r="J19" s="186"/>
      <c r="K19" s="186"/>
      <c r="L19" s="340"/>
      <c r="M19" s="291"/>
      <c r="N19" s="340"/>
    </row>
    <row r="20" spans="1:14" s="339" customFormat="1" x14ac:dyDescent="0.3">
      <c r="A20" s="251" t="s">
        <v>309</v>
      </c>
      <c r="B20" s="302"/>
      <c r="C20" s="186">
        <v>13000000</v>
      </c>
      <c r="D20" s="186">
        <v>26000000</v>
      </c>
      <c r="E20" s="186">
        <v>37000000</v>
      </c>
      <c r="F20" s="186">
        <v>48000000</v>
      </c>
      <c r="G20" s="302"/>
      <c r="H20" s="186">
        <v>14000000</v>
      </c>
      <c r="I20" s="368"/>
      <c r="J20" s="186"/>
      <c r="K20" s="186"/>
      <c r="L20" s="340"/>
      <c r="M20" s="291"/>
      <c r="N20" s="340"/>
    </row>
    <row r="21" spans="1:14" s="339" customFormat="1" x14ac:dyDescent="0.3">
      <c r="A21" s="251" t="s">
        <v>310</v>
      </c>
      <c r="B21" s="302"/>
      <c r="C21" s="186">
        <v>30000000</v>
      </c>
      <c r="D21" s="186">
        <v>22000000</v>
      </c>
      <c r="E21" s="186">
        <v>26000000</v>
      </c>
      <c r="F21" s="186">
        <v>17000000</v>
      </c>
      <c r="G21" s="302"/>
      <c r="H21" s="186">
        <v>13000000</v>
      </c>
      <c r="I21" s="368"/>
      <c r="J21" s="186"/>
      <c r="K21" s="186"/>
      <c r="L21" s="340"/>
      <c r="M21" s="291"/>
      <c r="N21" s="340"/>
    </row>
    <row r="22" spans="1:14" x14ac:dyDescent="0.3">
      <c r="A22" s="251" t="s">
        <v>137</v>
      </c>
      <c r="B22" s="302"/>
      <c r="C22" s="186"/>
      <c r="D22" s="186"/>
      <c r="E22" s="186"/>
      <c r="F22" s="186"/>
      <c r="G22" s="302"/>
      <c r="H22" s="186"/>
      <c r="I22" s="368"/>
      <c r="J22" s="186"/>
      <c r="K22" s="186"/>
      <c r="L22" s="266"/>
      <c r="M22" s="291"/>
      <c r="N22" s="266"/>
    </row>
    <row r="23" spans="1:14" x14ac:dyDescent="0.3">
      <c r="A23" s="304" t="s">
        <v>138</v>
      </c>
      <c r="B23" s="302"/>
      <c r="C23" s="186">
        <v>106000000</v>
      </c>
      <c r="D23" s="186">
        <v>92000000</v>
      </c>
      <c r="E23" s="186">
        <v>125000000</v>
      </c>
      <c r="F23" s="186">
        <v>67000000</v>
      </c>
      <c r="G23" s="283"/>
      <c r="H23" s="186">
        <v>-1000000</v>
      </c>
      <c r="I23" s="368"/>
      <c r="J23" s="186"/>
      <c r="K23" s="186"/>
      <c r="L23" s="266"/>
      <c r="M23" s="291"/>
      <c r="N23" s="266"/>
    </row>
    <row r="24" spans="1:14" x14ac:dyDescent="0.3">
      <c r="A24" s="304" t="s">
        <v>101</v>
      </c>
      <c r="B24" s="302"/>
      <c r="C24" s="186">
        <v>4000000</v>
      </c>
      <c r="D24" s="186">
        <v>25000000</v>
      </c>
      <c r="E24" s="186">
        <v>69000000</v>
      </c>
      <c r="F24" s="186">
        <v>64000000</v>
      </c>
      <c r="G24" s="283"/>
      <c r="H24" s="186">
        <v>-10000000</v>
      </c>
      <c r="I24" s="368"/>
      <c r="J24" s="186"/>
      <c r="K24" s="186"/>
      <c r="L24" s="266"/>
      <c r="M24" s="291"/>
      <c r="N24" s="266"/>
    </row>
    <row r="25" spans="1:14" x14ac:dyDescent="0.3">
      <c r="A25" s="304" t="s">
        <v>139</v>
      </c>
      <c r="B25" s="302"/>
      <c r="C25" s="186">
        <v>-107000000</v>
      </c>
      <c r="D25" s="186">
        <v>-207000000</v>
      </c>
      <c r="E25" s="186">
        <v>-212000000</v>
      </c>
      <c r="F25" s="186">
        <v>-137000000</v>
      </c>
      <c r="G25" s="283"/>
      <c r="H25" s="186">
        <v>-1000000</v>
      </c>
      <c r="I25" s="368"/>
      <c r="J25" s="186"/>
      <c r="K25" s="186"/>
      <c r="L25" s="266"/>
      <c r="M25" s="291"/>
      <c r="N25" s="266"/>
    </row>
    <row r="26" spans="1:14" x14ac:dyDescent="0.3">
      <c r="A26" s="251" t="s">
        <v>140</v>
      </c>
      <c r="B26" s="302"/>
      <c r="C26" s="186">
        <v>9000000</v>
      </c>
      <c r="D26" s="186">
        <v>25000000</v>
      </c>
      <c r="E26" s="186">
        <v>15000000</v>
      </c>
      <c r="F26" s="186">
        <v>-73000000</v>
      </c>
      <c r="G26" s="253"/>
      <c r="H26" s="215">
        <v>36000000</v>
      </c>
      <c r="I26" s="305"/>
      <c r="J26" s="215"/>
      <c r="K26" s="215"/>
      <c r="L26" s="266"/>
      <c r="M26" s="291"/>
      <c r="N26" s="266"/>
    </row>
    <row r="27" spans="1:14" x14ac:dyDescent="0.3">
      <c r="A27" s="254" t="s">
        <v>141</v>
      </c>
      <c r="B27" s="302"/>
      <c r="C27" s="379">
        <f>SUM(C8:C26)</f>
        <v>69000000</v>
      </c>
      <c r="D27" s="379">
        <f>SUM(D8:D26)</f>
        <v>267000000</v>
      </c>
      <c r="E27" s="379">
        <f>SUM(E8:E26)</f>
        <v>526000000</v>
      </c>
      <c r="F27" s="379">
        <f>SUM(F8:F26)</f>
        <v>901000000</v>
      </c>
      <c r="G27" s="253"/>
      <c r="H27" s="379">
        <f>SUM(H8:H26)</f>
        <v>501000000</v>
      </c>
      <c r="I27" s="305"/>
      <c r="J27" s="215"/>
      <c r="K27" s="215"/>
      <c r="L27" s="266"/>
      <c r="M27" s="390"/>
      <c r="N27" s="266"/>
    </row>
    <row r="28" spans="1:14" x14ac:dyDescent="0.3">
      <c r="A28" s="212"/>
      <c r="B28" s="266"/>
      <c r="C28" s="277"/>
      <c r="D28" s="277"/>
      <c r="E28" s="277"/>
      <c r="F28" s="277"/>
      <c r="G28" s="355"/>
      <c r="H28" s="277"/>
      <c r="I28" s="370"/>
      <c r="J28" s="277"/>
      <c r="K28" s="277"/>
      <c r="L28" s="266"/>
      <c r="M28" s="209"/>
      <c r="N28" s="266"/>
    </row>
    <row r="29" spans="1:14" x14ac:dyDescent="0.3">
      <c r="A29" s="280" t="s">
        <v>142</v>
      </c>
      <c r="B29" s="266"/>
      <c r="C29" s="212"/>
      <c r="D29" s="212"/>
      <c r="E29" s="212"/>
      <c r="F29" s="212"/>
      <c r="G29" s="253"/>
      <c r="H29" s="212"/>
      <c r="I29" s="371"/>
      <c r="J29" s="212"/>
      <c r="K29" s="212"/>
      <c r="L29" s="266"/>
      <c r="M29" s="209"/>
      <c r="N29" s="266"/>
    </row>
    <row r="30" spans="1:14" x14ac:dyDescent="0.3">
      <c r="A30" s="301" t="s">
        <v>143</v>
      </c>
      <c r="B30" s="302"/>
      <c r="C30" s="186">
        <v>-441000000</v>
      </c>
      <c r="D30" s="186">
        <v>-728000000</v>
      </c>
      <c r="E30" s="186">
        <v>-949000000</v>
      </c>
      <c r="F30" s="186">
        <v>-1204000000</v>
      </c>
      <c r="G30" s="302"/>
      <c r="H30" s="186">
        <v>-283000000</v>
      </c>
      <c r="I30" s="368"/>
      <c r="J30" s="186"/>
      <c r="K30" s="186"/>
      <c r="L30" s="266"/>
      <c r="M30" s="209"/>
      <c r="N30" s="266"/>
    </row>
    <row r="31" spans="1:14" x14ac:dyDescent="0.3">
      <c r="A31" s="301" t="s">
        <v>144</v>
      </c>
      <c r="B31" s="302"/>
      <c r="C31" s="187">
        <v>0</v>
      </c>
      <c r="D31" s="187">
        <v>0</v>
      </c>
      <c r="E31" s="85">
        <v>-902000000</v>
      </c>
      <c r="F31" s="85">
        <v>-902000000</v>
      </c>
      <c r="G31" s="302"/>
      <c r="H31" s="284">
        <v>0</v>
      </c>
      <c r="I31" s="378"/>
      <c r="J31" s="186"/>
      <c r="K31" s="186"/>
      <c r="L31" s="266"/>
      <c r="M31" s="209"/>
      <c r="N31" s="266"/>
    </row>
    <row r="32" spans="1:14" s="339" customFormat="1" x14ac:dyDescent="0.3">
      <c r="A32" s="301" t="s">
        <v>311</v>
      </c>
      <c r="B32" s="302"/>
      <c r="C32" s="187">
        <v>0</v>
      </c>
      <c r="D32" s="85">
        <v>-89000000</v>
      </c>
      <c r="E32" s="187">
        <v>0</v>
      </c>
      <c r="F32" s="187">
        <v>0</v>
      </c>
      <c r="G32" s="302"/>
      <c r="H32" s="186">
        <v>-180000000</v>
      </c>
      <c r="I32" s="378"/>
      <c r="J32" s="186"/>
      <c r="K32" s="186"/>
      <c r="L32" s="340"/>
      <c r="M32" s="209"/>
      <c r="N32" s="340"/>
    </row>
    <row r="33" spans="1:14" x14ac:dyDescent="0.3">
      <c r="A33" s="301" t="s">
        <v>145</v>
      </c>
      <c r="B33" s="302"/>
      <c r="C33" s="85">
        <v>17000000</v>
      </c>
      <c r="D33" s="85">
        <v>758000000</v>
      </c>
      <c r="E33" s="85">
        <v>837000000</v>
      </c>
      <c r="F33" s="85">
        <v>1219000000</v>
      </c>
      <c r="G33" s="302"/>
      <c r="H33" s="284">
        <v>0</v>
      </c>
      <c r="I33" s="368"/>
      <c r="J33" s="186"/>
      <c r="K33" s="186"/>
      <c r="L33" s="266"/>
      <c r="M33" s="209"/>
      <c r="N33" s="266"/>
    </row>
    <row r="34" spans="1:14" x14ac:dyDescent="0.3">
      <c r="A34" s="301" t="s">
        <v>312</v>
      </c>
      <c r="B34" s="302"/>
      <c r="C34" s="85">
        <v>14000000</v>
      </c>
      <c r="D34" s="85">
        <v>37000000</v>
      </c>
      <c r="E34" s="85">
        <v>47000000</v>
      </c>
      <c r="F34" s="85">
        <v>55000000</v>
      </c>
      <c r="G34" s="302"/>
      <c r="H34" s="186">
        <v>12000000</v>
      </c>
      <c r="I34" s="368"/>
      <c r="J34" s="284"/>
      <c r="K34" s="284"/>
      <c r="L34" s="266"/>
      <c r="M34" s="209"/>
      <c r="N34" s="266"/>
    </row>
    <row r="35" spans="1:14" x14ac:dyDescent="0.3">
      <c r="A35" s="301" t="s">
        <v>140</v>
      </c>
      <c r="B35" s="302"/>
      <c r="C35" s="186">
        <v>2000000</v>
      </c>
      <c r="D35" s="186">
        <v>2000000</v>
      </c>
      <c r="E35" s="186">
        <v>2000000</v>
      </c>
      <c r="F35" s="186">
        <v>-1000000</v>
      </c>
      <c r="G35" s="302"/>
      <c r="H35" s="186">
        <v>1000000</v>
      </c>
      <c r="I35" s="368"/>
      <c r="J35" s="186"/>
      <c r="K35" s="186"/>
      <c r="L35" s="266"/>
      <c r="M35" s="209"/>
      <c r="N35" s="266"/>
    </row>
    <row r="36" spans="1:14" s="339" customFormat="1" x14ac:dyDescent="0.3">
      <c r="A36" s="254" t="s">
        <v>313</v>
      </c>
      <c r="B36" s="302"/>
      <c r="C36" s="307">
        <f>SUM(C30:C35)</f>
        <v>-408000000</v>
      </c>
      <c r="D36" s="307">
        <f>SUM(D30:D35)</f>
        <v>-20000000</v>
      </c>
      <c r="E36" s="307">
        <f>SUM(E30:E35)</f>
        <v>-965000000</v>
      </c>
      <c r="F36" s="307">
        <f>SUM(F30:F35)</f>
        <v>-833000000</v>
      </c>
      <c r="G36" s="253"/>
      <c r="H36" s="307">
        <f>SUM(H30:H35)</f>
        <v>-450000000</v>
      </c>
      <c r="I36" s="368"/>
      <c r="J36" s="186"/>
      <c r="K36" s="186"/>
      <c r="L36" s="340"/>
      <c r="M36" s="209"/>
      <c r="N36" s="340"/>
    </row>
    <row r="37" spans="1:14" x14ac:dyDescent="0.3">
      <c r="A37" s="212"/>
      <c r="B37" s="266"/>
      <c r="C37" s="277"/>
      <c r="D37" s="277"/>
      <c r="E37" s="277"/>
      <c r="F37" s="277"/>
      <c r="G37" s="355"/>
      <c r="H37" s="277"/>
      <c r="I37" s="370"/>
      <c r="J37" s="277"/>
      <c r="K37" s="277"/>
      <c r="L37" s="266"/>
      <c r="M37" s="209"/>
      <c r="N37" s="266"/>
    </row>
    <row r="38" spans="1:14" x14ac:dyDescent="0.3">
      <c r="A38" s="280" t="s">
        <v>146</v>
      </c>
      <c r="B38" s="266"/>
      <c r="C38" s="212"/>
      <c r="D38" s="212"/>
      <c r="E38" s="212"/>
      <c r="F38" s="212"/>
      <c r="G38" s="253"/>
      <c r="H38" s="212"/>
      <c r="I38" s="371"/>
      <c r="J38" s="212"/>
      <c r="K38" s="212"/>
      <c r="L38" s="266"/>
      <c r="M38" s="209"/>
      <c r="N38" s="266"/>
    </row>
    <row r="39" spans="1:14" x14ac:dyDescent="0.3">
      <c r="A39" s="301" t="s">
        <v>147</v>
      </c>
      <c r="B39" s="302"/>
      <c r="C39" s="187">
        <v>0</v>
      </c>
      <c r="D39" s="187">
        <v>0</v>
      </c>
      <c r="E39" s="85">
        <v>-1000000</v>
      </c>
      <c r="F39" s="85">
        <v>-1000000</v>
      </c>
      <c r="G39" s="253"/>
      <c r="H39" s="284">
        <v>0</v>
      </c>
      <c r="I39" s="378"/>
      <c r="J39" s="186"/>
      <c r="K39" s="186"/>
      <c r="L39" s="266"/>
      <c r="M39" s="209"/>
      <c r="N39" s="266"/>
    </row>
    <row r="40" spans="1:14" x14ac:dyDescent="0.3">
      <c r="A40" s="301" t="s">
        <v>148</v>
      </c>
      <c r="B40" s="302"/>
      <c r="C40" s="85">
        <v>1232000000</v>
      </c>
      <c r="D40" s="85">
        <v>1236000000</v>
      </c>
      <c r="E40" s="85">
        <v>1236000000</v>
      </c>
      <c r="F40" s="85">
        <v>1236000000</v>
      </c>
      <c r="G40" s="253"/>
      <c r="H40" s="284">
        <v>0</v>
      </c>
      <c r="I40" s="368"/>
      <c r="J40" s="186"/>
      <c r="K40" s="186"/>
      <c r="L40" s="266"/>
      <c r="M40" s="209"/>
      <c r="N40" s="266"/>
    </row>
    <row r="41" spans="1:14" s="381" customFormat="1" x14ac:dyDescent="0.3">
      <c r="A41" s="301" t="s">
        <v>322</v>
      </c>
      <c r="B41" s="302"/>
      <c r="C41" s="187">
        <v>0</v>
      </c>
      <c r="D41" s="186">
        <v>-4000000</v>
      </c>
      <c r="E41" s="186">
        <v>-5000000</v>
      </c>
      <c r="F41" s="186">
        <v>-6000000</v>
      </c>
      <c r="G41" s="253"/>
      <c r="H41" s="186">
        <v>-7000000</v>
      </c>
      <c r="I41" s="368"/>
      <c r="J41" s="186"/>
      <c r="K41" s="186"/>
      <c r="L41" s="382"/>
      <c r="M41" s="209"/>
      <c r="N41" s="382"/>
    </row>
    <row r="42" spans="1:14" x14ac:dyDescent="0.3">
      <c r="A42" s="301" t="s">
        <v>149</v>
      </c>
      <c r="B42" s="302"/>
      <c r="C42" s="85">
        <v>-34000000</v>
      </c>
      <c r="D42" s="85">
        <v>-77000000</v>
      </c>
      <c r="E42" s="85">
        <v>-119000000</v>
      </c>
      <c r="F42" s="85">
        <v>-162000000</v>
      </c>
      <c r="G42" s="253"/>
      <c r="H42" s="186">
        <v>-42000000</v>
      </c>
      <c r="I42" s="368"/>
      <c r="J42" s="186"/>
      <c r="K42" s="186"/>
      <c r="L42" s="266"/>
      <c r="M42" s="209"/>
      <c r="N42" s="266"/>
    </row>
    <row r="43" spans="1:14" x14ac:dyDescent="0.3">
      <c r="A43" s="301" t="s">
        <v>140</v>
      </c>
      <c r="B43" s="302"/>
      <c r="C43" s="187">
        <v>0</v>
      </c>
      <c r="D43" s="187">
        <v>0</v>
      </c>
      <c r="E43" s="187">
        <v>0</v>
      </c>
      <c r="F43" s="105">
        <v>1000000</v>
      </c>
      <c r="G43" s="253"/>
      <c r="H43" s="105">
        <v>-1000000</v>
      </c>
      <c r="I43" s="378"/>
      <c r="J43" s="284"/>
      <c r="K43" s="215"/>
      <c r="L43" s="266"/>
      <c r="M43" s="209"/>
      <c r="N43" s="266"/>
    </row>
    <row r="44" spans="1:14" x14ac:dyDescent="0.3">
      <c r="A44" s="254" t="s">
        <v>150</v>
      </c>
      <c r="B44" s="302"/>
      <c r="C44" s="307">
        <f>SUM(C39:C43)</f>
        <v>1198000000</v>
      </c>
      <c r="D44" s="307">
        <f>SUM(D39:D43)</f>
        <v>1155000000</v>
      </c>
      <c r="E44" s="307">
        <f>SUM(E39:E43)</f>
        <v>1111000000</v>
      </c>
      <c r="F44" s="307">
        <f>SUM(F39:F43)</f>
        <v>1068000000</v>
      </c>
      <c r="G44" s="253"/>
      <c r="H44" s="307">
        <f>SUM(H39:H43)</f>
        <v>-50000000</v>
      </c>
      <c r="I44" s="374"/>
      <c r="J44" s="307"/>
      <c r="K44" s="307"/>
      <c r="L44" s="266"/>
      <c r="M44" s="209"/>
      <c r="N44" s="266"/>
    </row>
    <row r="45" spans="1:14" x14ac:dyDescent="0.3">
      <c r="A45" s="309"/>
      <c r="B45" s="302"/>
      <c r="C45" s="310"/>
      <c r="D45" s="310"/>
      <c r="E45" s="310"/>
      <c r="F45" s="310"/>
      <c r="G45" s="253"/>
      <c r="H45" s="310"/>
      <c r="I45" s="375"/>
      <c r="J45" s="310"/>
      <c r="K45" s="310"/>
      <c r="L45" s="266"/>
      <c r="M45" s="209"/>
      <c r="N45" s="266"/>
    </row>
    <row r="46" spans="1:14" s="356" customFormat="1" ht="19.2" x14ac:dyDescent="0.3">
      <c r="A46" s="280" t="s">
        <v>321</v>
      </c>
      <c r="B46" s="302"/>
      <c r="C46" s="303"/>
      <c r="D46" s="303"/>
      <c r="E46" s="303"/>
      <c r="F46" s="303"/>
      <c r="G46" s="253"/>
      <c r="H46" s="303"/>
      <c r="I46" s="373"/>
      <c r="J46" s="303"/>
      <c r="K46" s="303"/>
      <c r="L46" s="357"/>
      <c r="M46" s="209"/>
      <c r="N46" s="357"/>
    </row>
    <row r="47" spans="1:14" s="356" customFormat="1" x14ac:dyDescent="0.3">
      <c r="A47" s="309" t="s">
        <v>318</v>
      </c>
      <c r="B47" s="302"/>
      <c r="C47" s="186">
        <v>5000000</v>
      </c>
      <c r="D47" s="186">
        <v>-11000000</v>
      </c>
      <c r="E47" s="186">
        <v>97000000</v>
      </c>
      <c r="F47" s="186">
        <v>177000000</v>
      </c>
      <c r="G47" s="253"/>
      <c r="H47" s="186">
        <v>95000000</v>
      </c>
      <c r="I47" s="373"/>
      <c r="J47" s="303"/>
      <c r="K47" s="303"/>
      <c r="L47" s="357"/>
      <c r="M47" s="209"/>
      <c r="N47" s="357"/>
    </row>
    <row r="48" spans="1:14" s="356" customFormat="1" x14ac:dyDescent="0.3">
      <c r="A48" s="309" t="s">
        <v>319</v>
      </c>
      <c r="B48" s="302"/>
      <c r="C48" s="186">
        <v>-13000000</v>
      </c>
      <c r="D48" s="186">
        <v>-25000000</v>
      </c>
      <c r="E48" s="186">
        <v>-34000000</v>
      </c>
      <c r="F48" s="186">
        <v>-41000000</v>
      </c>
      <c r="G48" s="253"/>
      <c r="H48" s="186">
        <v>-9000000</v>
      </c>
      <c r="I48" s="373"/>
      <c r="J48" s="303"/>
      <c r="K48" s="303"/>
      <c r="L48" s="357"/>
      <c r="M48" s="209"/>
      <c r="N48" s="357"/>
    </row>
    <row r="49" spans="1:16" s="356" customFormat="1" x14ac:dyDescent="0.3">
      <c r="A49" s="280" t="s">
        <v>317</v>
      </c>
      <c r="B49" s="302"/>
      <c r="C49" s="307">
        <v>8000000</v>
      </c>
      <c r="D49" s="307">
        <v>36000000</v>
      </c>
      <c r="E49" s="307">
        <v>-63000000</v>
      </c>
      <c r="F49" s="307">
        <v>100000000</v>
      </c>
      <c r="G49" s="253"/>
      <c r="H49" s="307">
        <v>-86000000</v>
      </c>
      <c r="I49" s="373"/>
      <c r="J49" s="303"/>
      <c r="K49" s="303"/>
      <c r="L49" s="357"/>
      <c r="M49" s="209"/>
      <c r="N49" s="357"/>
    </row>
    <row r="50" spans="1:16" s="356" customFormat="1" x14ac:dyDescent="0.3">
      <c r="A50" s="280" t="s">
        <v>320</v>
      </c>
      <c r="B50" s="302"/>
      <c r="C50" s="307">
        <f>SUM(C47:C49)</f>
        <v>0</v>
      </c>
      <c r="D50" s="307">
        <f>SUM(D47:D49)</f>
        <v>0</v>
      </c>
      <c r="E50" s="307">
        <f>SUM(E47:E49)</f>
        <v>0</v>
      </c>
      <c r="F50" s="307">
        <f>SUM(F47:F49)</f>
        <v>236000000</v>
      </c>
      <c r="G50" s="253"/>
      <c r="H50" s="307">
        <f>SUM(H47:H49)</f>
        <v>0</v>
      </c>
      <c r="I50" s="373"/>
      <c r="J50" s="303"/>
      <c r="K50" s="303"/>
      <c r="L50" s="357"/>
      <c r="M50" s="209"/>
      <c r="N50" s="357"/>
    </row>
    <row r="51" spans="1:16" s="356" customFormat="1" x14ac:dyDescent="0.3">
      <c r="A51" s="309"/>
      <c r="B51" s="302"/>
      <c r="C51" s="303"/>
      <c r="D51" s="303"/>
      <c r="E51" s="303"/>
      <c r="F51" s="303"/>
      <c r="G51" s="253"/>
      <c r="H51" s="303"/>
      <c r="I51" s="373"/>
      <c r="J51" s="303"/>
      <c r="K51" s="303"/>
      <c r="L51" s="357"/>
      <c r="M51" s="209"/>
      <c r="N51" s="357"/>
    </row>
    <row r="52" spans="1:16" x14ac:dyDescent="0.3">
      <c r="A52" s="280" t="s">
        <v>151</v>
      </c>
      <c r="B52" s="302"/>
      <c r="C52" s="187">
        <v>0</v>
      </c>
      <c r="D52" s="85">
        <v>-3000000</v>
      </c>
      <c r="E52" s="85">
        <v>-3000000</v>
      </c>
      <c r="F52" s="85">
        <v>-4000000</v>
      </c>
      <c r="G52" s="253"/>
      <c r="H52" s="85">
        <v>1000000</v>
      </c>
      <c r="I52" s="368"/>
      <c r="J52" s="186"/>
      <c r="K52" s="186"/>
      <c r="L52" s="266"/>
      <c r="M52" s="209"/>
      <c r="N52" s="266"/>
    </row>
    <row r="53" spans="1:16" s="339" customFormat="1" x14ac:dyDescent="0.3">
      <c r="A53" s="280" t="s">
        <v>314</v>
      </c>
      <c r="B53" s="302"/>
      <c r="C53" s="186">
        <f>C44+C36+C27+C52+C50</f>
        <v>859000000</v>
      </c>
      <c r="D53" s="186">
        <f>D44+D36+D27+D52+D50</f>
        <v>1399000000</v>
      </c>
      <c r="E53" s="186">
        <f>E44+E36+E27+E52+E50</f>
        <v>669000000</v>
      </c>
      <c r="F53" s="186">
        <f>F44+F36+F27+F52+F50</f>
        <v>1368000000</v>
      </c>
      <c r="G53" s="302"/>
      <c r="H53" s="186">
        <f>H44+H36+H27+H52+H50</f>
        <v>2000000</v>
      </c>
      <c r="I53" s="368"/>
      <c r="J53" s="186"/>
      <c r="K53" s="186"/>
      <c r="L53" s="340"/>
      <c r="M53" s="209"/>
      <c r="N53" s="340"/>
    </row>
    <row r="54" spans="1:16" s="273" customFormat="1" x14ac:dyDescent="0.3">
      <c r="A54" s="280" t="s">
        <v>152</v>
      </c>
      <c r="B54" s="366"/>
      <c r="C54" s="186">
        <v>1119000000</v>
      </c>
      <c r="D54" s="186">
        <v>1119000000</v>
      </c>
      <c r="E54" s="186">
        <v>1119000000</v>
      </c>
      <c r="F54" s="186">
        <v>1119000000</v>
      </c>
      <c r="G54" s="290"/>
      <c r="H54" s="186">
        <f>F55</f>
        <v>2488000000</v>
      </c>
      <c r="I54" s="291"/>
      <c r="J54" s="291"/>
      <c r="K54" s="291"/>
      <c r="L54" s="290"/>
      <c r="M54" s="209"/>
      <c r="N54" s="290"/>
    </row>
    <row r="55" spans="1:16" x14ac:dyDescent="0.3">
      <c r="A55" s="367" t="s">
        <v>153</v>
      </c>
      <c r="B55" s="302"/>
      <c r="C55" s="288">
        <f>'Balance Sheets'!C9</f>
        <v>1978000000</v>
      </c>
      <c r="D55" s="288">
        <f>'Balance Sheets'!D9</f>
        <v>2518000000</v>
      </c>
      <c r="E55" s="288">
        <f>'Balance Sheets'!E9</f>
        <v>1788000000</v>
      </c>
      <c r="F55" s="288">
        <f>'Balance Sheets'!F9</f>
        <v>2488000000</v>
      </c>
      <c r="G55" s="283"/>
      <c r="H55" s="288">
        <f>SUM(H53:H54)</f>
        <v>2490000000</v>
      </c>
      <c r="I55" s="376"/>
      <c r="J55" s="288"/>
      <c r="K55" s="288"/>
      <c r="L55" s="266"/>
      <c r="M55" s="209"/>
      <c r="N55" s="266"/>
    </row>
    <row r="56" spans="1:16" x14ac:dyDescent="0.3">
      <c r="A56" s="266"/>
      <c r="B56" s="302"/>
      <c r="C56" s="302"/>
      <c r="D56" s="302"/>
      <c r="E56" s="302"/>
      <c r="F56" s="302"/>
      <c r="G56" s="311"/>
      <c r="H56" s="302"/>
      <c r="I56" s="302"/>
      <c r="J56" s="302"/>
      <c r="K56" s="302"/>
      <c r="L56" s="266"/>
      <c r="M56" s="266"/>
      <c r="N56" s="266"/>
    </row>
    <row r="57" spans="1:16" ht="16.5" customHeight="1" x14ac:dyDescent="0.3">
      <c r="A57" s="471" t="s">
        <v>339</v>
      </c>
      <c r="B57" s="471"/>
      <c r="C57" s="471"/>
      <c r="D57" s="471"/>
      <c r="E57" s="471"/>
      <c r="F57" s="471"/>
      <c r="G57" s="471"/>
      <c r="H57" s="471"/>
      <c r="I57" s="471"/>
      <c r="J57" s="471"/>
      <c r="K57" s="471"/>
      <c r="L57" s="471"/>
      <c r="M57" s="312"/>
      <c r="N57" s="312"/>
      <c r="O57" s="312"/>
      <c r="P57" s="273"/>
    </row>
    <row r="58" spans="1:16" ht="29.25" customHeight="1" x14ac:dyDescent="0.3">
      <c r="A58" s="471"/>
      <c r="B58" s="471"/>
      <c r="C58" s="471"/>
      <c r="D58" s="471"/>
      <c r="E58" s="471"/>
      <c r="F58" s="471"/>
      <c r="G58" s="471"/>
      <c r="H58" s="471"/>
      <c r="I58" s="471"/>
      <c r="J58" s="471"/>
      <c r="K58" s="471"/>
      <c r="L58" s="471"/>
      <c r="O58" s="313"/>
      <c r="P58" s="313"/>
    </row>
  </sheetData>
  <mergeCells count="3">
    <mergeCell ref="A1:K1"/>
    <mergeCell ref="A2:K2"/>
    <mergeCell ref="A57:L58"/>
  </mergeCells>
  <printOptions horizontalCentered="1"/>
  <pageMargins left="0.2" right="0.2" top="0.2" bottom="0.2" header="0.2" footer="0.2"/>
  <pageSetup scale="58" orientation="landscape" cellComments="asDisplayed" r:id="rId1"/>
  <headerFooter scaleWithDoc="0">
    <oddFooter>&amp;R&amp;P</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zoomScale="60" zoomScaleNormal="60" workbookViewId="0">
      <selection activeCell="U35" sqref="U35"/>
    </sheetView>
  </sheetViews>
  <sheetFormatPr defaultColWidth="21.44140625" defaultRowHeight="16.8" x14ac:dyDescent="0.3"/>
  <cols>
    <col min="1" max="1" width="120.77734375" style="104" customWidth="1"/>
    <col min="2" max="2" width="3.77734375" style="104" customWidth="1"/>
    <col min="3" max="3" width="18.77734375" style="104" customWidth="1"/>
    <col min="4" max="4" width="3.77734375" style="104" customWidth="1"/>
    <col min="5" max="5" width="18.77734375" style="104" customWidth="1"/>
    <col min="6" max="6" width="4.33203125" style="104" customWidth="1"/>
    <col min="7" max="7" width="17" style="104" hidden="1" customWidth="1"/>
    <col min="8" max="8" width="4.33203125" style="104" hidden="1" customWidth="1"/>
    <col min="9" max="9" width="17" style="104" hidden="1" customWidth="1"/>
    <col min="10" max="10" width="4.33203125" style="104" hidden="1" customWidth="1"/>
    <col min="11" max="11" width="17" style="104" hidden="1" customWidth="1"/>
    <col min="12" max="12" width="3.44140625" style="104" customWidth="1"/>
    <col min="13" max="13" width="9.109375" style="104" customWidth="1"/>
    <col min="14" max="14" width="3.44140625" style="104" customWidth="1"/>
    <col min="15" max="15" width="8.77734375" style="104" customWidth="1"/>
    <col min="16" max="16" width="3.44140625" style="104" customWidth="1"/>
    <col min="17" max="17" width="9.77734375" style="104" customWidth="1"/>
    <col min="18" max="16384" width="21.44140625" style="104"/>
  </cols>
  <sheetData>
    <row r="1" spans="1:17" s="101" customFormat="1" ht="24.9" customHeight="1" x14ac:dyDescent="0.35">
      <c r="A1" s="472" t="s">
        <v>154</v>
      </c>
      <c r="B1" s="474"/>
      <c r="C1" s="474"/>
      <c r="D1" s="473"/>
      <c r="E1" s="473"/>
      <c r="F1" s="473"/>
      <c r="G1" s="473"/>
      <c r="H1" s="473"/>
      <c r="I1" s="473"/>
      <c r="J1" s="473"/>
      <c r="K1" s="474"/>
      <c r="L1" s="97"/>
      <c r="M1" s="97"/>
      <c r="N1" s="97"/>
      <c r="O1" s="97"/>
      <c r="P1" s="97"/>
    </row>
    <row r="2" spans="1:17" s="101" customFormat="1" ht="24.9" customHeight="1" x14ac:dyDescent="0.35">
      <c r="A2" s="472" t="s">
        <v>27</v>
      </c>
      <c r="B2" s="474"/>
      <c r="C2" s="474"/>
      <c r="D2" s="473"/>
      <c r="E2" s="473"/>
      <c r="F2" s="473"/>
      <c r="G2" s="473"/>
      <c r="H2" s="473"/>
      <c r="I2" s="473"/>
      <c r="J2" s="473"/>
      <c r="K2" s="475"/>
      <c r="L2" s="103"/>
      <c r="M2" s="103"/>
      <c r="N2" s="103"/>
      <c r="O2" s="103"/>
      <c r="P2" s="103"/>
      <c r="Q2" s="103"/>
    </row>
    <row r="3" spans="1:17" ht="18.75" customHeight="1" x14ac:dyDescent="0.3">
      <c r="A3" s="88"/>
      <c r="B3" s="95"/>
      <c r="C3" s="95"/>
      <c r="D3" s="95"/>
      <c r="E3" s="95"/>
      <c r="F3" s="95"/>
      <c r="G3" s="95"/>
      <c r="H3" s="95"/>
      <c r="I3" s="95"/>
      <c r="J3" s="95"/>
      <c r="K3" s="95"/>
      <c r="L3" s="95"/>
      <c r="M3" s="95"/>
      <c r="N3" s="95"/>
      <c r="O3" s="95"/>
      <c r="P3" s="95"/>
      <c r="Q3" s="95"/>
    </row>
    <row r="4" spans="1:17" ht="22.5" customHeight="1" x14ac:dyDescent="0.3">
      <c r="A4" s="45"/>
      <c r="B4" s="46"/>
      <c r="C4" s="11" t="s">
        <v>129</v>
      </c>
      <c r="D4" s="12"/>
      <c r="E4" s="11" t="s">
        <v>128</v>
      </c>
      <c r="F4" s="12"/>
      <c r="G4" s="11" t="s">
        <v>93</v>
      </c>
      <c r="H4" s="12"/>
      <c r="I4" s="11" t="s">
        <v>94</v>
      </c>
      <c r="J4" s="12"/>
      <c r="K4" s="11" t="s">
        <v>129</v>
      </c>
      <c r="L4" s="95"/>
      <c r="M4" s="95"/>
      <c r="N4" s="95"/>
      <c r="O4" s="95"/>
      <c r="P4" s="95"/>
      <c r="Q4" s="95"/>
    </row>
    <row r="5" spans="1:17" ht="22.5" customHeight="1" x14ac:dyDescent="0.3">
      <c r="A5" s="47" t="s">
        <v>96</v>
      </c>
      <c r="B5" s="46"/>
      <c r="C5" s="14" t="s">
        <v>36</v>
      </c>
      <c r="D5" s="15" t="s">
        <v>35</v>
      </c>
      <c r="E5" s="235">
        <v>2017</v>
      </c>
      <c r="F5" s="15"/>
      <c r="G5" s="235">
        <v>2017</v>
      </c>
      <c r="H5" s="15"/>
      <c r="I5" s="235">
        <v>2017</v>
      </c>
      <c r="J5" s="15"/>
      <c r="K5" s="235">
        <v>2017</v>
      </c>
      <c r="L5" s="95"/>
      <c r="M5" s="95"/>
      <c r="N5" s="95"/>
      <c r="O5" s="95"/>
      <c r="P5" s="95"/>
      <c r="Q5" s="95"/>
    </row>
    <row r="6" spans="1:17" ht="18.75" customHeight="1" x14ac:dyDescent="0.3">
      <c r="A6" s="46"/>
      <c r="B6" s="46"/>
      <c r="C6" s="19"/>
      <c r="D6" s="95"/>
      <c r="E6" s="19"/>
      <c r="F6" s="95"/>
      <c r="G6" s="19"/>
      <c r="H6" s="95"/>
      <c r="I6" s="19"/>
      <c r="J6" s="95"/>
      <c r="K6" s="19"/>
      <c r="L6" s="95"/>
      <c r="M6" s="95"/>
      <c r="N6" s="95"/>
      <c r="O6" s="95"/>
      <c r="P6" s="95"/>
      <c r="Q6" s="95"/>
    </row>
    <row r="7" spans="1:17" ht="22.5" customHeight="1" x14ac:dyDescent="0.3">
      <c r="A7" s="48" t="s">
        <v>37</v>
      </c>
      <c r="B7" s="46"/>
      <c r="C7" s="82">
        <v>14158000000</v>
      </c>
      <c r="D7" s="21"/>
      <c r="E7" s="82">
        <v>14025000000</v>
      </c>
      <c r="F7" s="21"/>
      <c r="G7" s="82"/>
      <c r="H7" s="21"/>
      <c r="I7" s="82"/>
      <c r="J7" s="21"/>
      <c r="K7" s="82"/>
      <c r="L7" s="95"/>
      <c r="M7" s="95"/>
      <c r="N7" s="95"/>
      <c r="O7" s="95"/>
      <c r="P7" s="95"/>
      <c r="Q7" s="95"/>
    </row>
    <row r="8" spans="1:17" ht="22.5" customHeight="1" x14ac:dyDescent="0.3">
      <c r="A8" s="48" t="s">
        <v>155</v>
      </c>
      <c r="B8" s="46"/>
      <c r="C8" s="85">
        <v>2470000000</v>
      </c>
      <c r="D8" s="20"/>
      <c r="E8" s="85">
        <v>2419000000</v>
      </c>
      <c r="F8" s="20"/>
      <c r="G8" s="85"/>
      <c r="H8" s="20"/>
      <c r="I8" s="85"/>
      <c r="J8" s="20"/>
      <c r="K8" s="85"/>
      <c r="L8" s="95"/>
      <c r="M8" s="95"/>
      <c r="N8" s="95"/>
      <c r="O8" s="95"/>
      <c r="P8" s="95"/>
      <c r="Q8" s="95"/>
    </row>
    <row r="9" spans="1:17" ht="22.5" customHeight="1" x14ac:dyDescent="0.3">
      <c r="A9" s="48" t="s">
        <v>156</v>
      </c>
      <c r="B9" s="46"/>
      <c r="C9" s="85">
        <v>99000000</v>
      </c>
      <c r="D9" s="20"/>
      <c r="E9" s="85">
        <v>89000000</v>
      </c>
      <c r="F9" s="20"/>
      <c r="G9" s="85"/>
      <c r="H9" s="20"/>
      <c r="I9" s="85"/>
      <c r="J9" s="20"/>
      <c r="K9" s="85"/>
      <c r="L9" s="95"/>
      <c r="M9" s="95"/>
    </row>
    <row r="10" spans="1:17" ht="22.5" customHeight="1" x14ac:dyDescent="0.3">
      <c r="A10" s="49" t="s">
        <v>157</v>
      </c>
      <c r="B10" s="46"/>
      <c r="C10" s="138">
        <f>SUM(C7:C9)</f>
        <v>16727000000</v>
      </c>
      <c r="D10" s="21"/>
      <c r="E10" s="138">
        <f>SUM(E7:E9)</f>
        <v>16533000000</v>
      </c>
      <c r="F10" s="21"/>
      <c r="G10" s="138"/>
      <c r="H10" s="21"/>
      <c r="I10" s="138"/>
      <c r="J10" s="21"/>
      <c r="K10" s="138"/>
      <c r="L10" s="95"/>
      <c r="M10" s="95"/>
      <c r="N10" s="95"/>
      <c r="O10" s="95"/>
      <c r="P10" s="95"/>
      <c r="Q10" s="95"/>
    </row>
    <row r="11" spans="1:17" ht="18.75" customHeight="1" x14ac:dyDescent="0.3">
      <c r="A11" s="95"/>
      <c r="B11" s="95"/>
      <c r="C11" s="20"/>
      <c r="D11" s="20"/>
      <c r="E11" s="20"/>
      <c r="F11" s="20"/>
      <c r="G11" s="20"/>
      <c r="H11" s="20"/>
      <c r="I11" s="20"/>
      <c r="J11" s="20"/>
      <c r="K11" s="20"/>
      <c r="L11" s="95"/>
      <c r="M11" s="95"/>
      <c r="N11" s="95"/>
      <c r="O11" s="95"/>
      <c r="P11" s="95"/>
      <c r="Q11" s="95"/>
    </row>
    <row r="12" spans="1:17" ht="37.5" customHeight="1" x14ac:dyDescent="0.3">
      <c r="A12" s="471" t="s">
        <v>341</v>
      </c>
      <c r="B12" s="471"/>
      <c r="C12" s="471"/>
      <c r="D12" s="471"/>
      <c r="E12" s="471"/>
      <c r="F12" s="175"/>
      <c r="G12" s="175"/>
      <c r="H12" s="175"/>
      <c r="I12" s="175"/>
      <c r="J12" s="175"/>
      <c r="K12" s="246"/>
      <c r="L12" s="247"/>
      <c r="M12" s="247"/>
      <c r="N12" s="247"/>
      <c r="O12" s="247"/>
      <c r="P12" s="246"/>
      <c r="Q12" s="246"/>
    </row>
  </sheetData>
  <mergeCells count="3">
    <mergeCell ref="A1:K1"/>
    <mergeCell ref="A2:K2"/>
    <mergeCell ref="A12:E12"/>
  </mergeCells>
  <printOptions horizontalCentered="1"/>
  <pageMargins left="0.2" right="0.2" top="0.2" bottom="0.2" header="0.2" footer="0.2"/>
  <pageSetup scale="65" orientation="landscape" cellComments="asDisplayed" r:id="rId1"/>
  <headerFooter scaleWithDoc="0">
    <oddFooter>&amp;R&amp;P</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60" zoomScaleNormal="60" workbookViewId="0">
      <selection activeCell="O26" sqref="O26"/>
    </sheetView>
  </sheetViews>
  <sheetFormatPr defaultColWidth="21.44140625" defaultRowHeight="16.8" x14ac:dyDescent="0.3"/>
  <cols>
    <col min="1" max="1" width="120.77734375" style="262" customWidth="1"/>
    <col min="2" max="2" width="3.77734375" style="262" customWidth="1"/>
    <col min="3" max="7" width="18.77734375" style="262" customWidth="1"/>
    <col min="8" max="8" width="3.77734375" style="262" customWidth="1"/>
    <col min="9" max="9" width="18.77734375" style="262" customWidth="1"/>
    <col min="10" max="12" width="14.44140625" style="262" hidden="1" customWidth="1"/>
    <col min="13" max="13" width="15.109375" style="262" hidden="1" customWidth="1"/>
    <col min="14" max="17" width="9.77734375" style="262" customWidth="1"/>
    <col min="18" max="16384" width="21.44140625" style="262"/>
  </cols>
  <sheetData>
    <row r="1" spans="1:17" s="333" customFormat="1" ht="19.2" x14ac:dyDescent="0.35">
      <c r="A1" s="472" t="s">
        <v>12</v>
      </c>
      <c r="B1" s="478"/>
      <c r="C1" s="478"/>
      <c r="D1" s="478"/>
      <c r="E1" s="478"/>
      <c r="F1" s="473"/>
      <c r="G1" s="473"/>
      <c r="H1" s="473"/>
      <c r="I1" s="473"/>
      <c r="J1" s="473"/>
      <c r="K1" s="473"/>
      <c r="L1" s="478"/>
      <c r="M1" s="259"/>
      <c r="N1" s="259"/>
      <c r="Q1" s="259"/>
    </row>
    <row r="2" spans="1:17" s="333" customFormat="1" ht="19.2" x14ac:dyDescent="0.35">
      <c r="A2" s="472" t="s">
        <v>27</v>
      </c>
      <c r="B2" s="478"/>
      <c r="C2" s="478"/>
      <c r="D2" s="478"/>
      <c r="E2" s="478"/>
      <c r="F2" s="473"/>
      <c r="G2" s="473"/>
      <c r="H2" s="473"/>
      <c r="I2" s="473"/>
      <c r="J2" s="473"/>
      <c r="K2" s="473"/>
      <c r="L2" s="478"/>
      <c r="M2" s="259"/>
      <c r="N2" s="259"/>
      <c r="Q2" s="259"/>
    </row>
    <row r="3" spans="1:17" x14ac:dyDescent="0.3">
      <c r="A3" s="263"/>
      <c r="B3" s="263"/>
      <c r="C3" s="263"/>
      <c r="D3" s="263"/>
      <c r="E3" s="263"/>
      <c r="F3" s="263"/>
      <c r="G3" s="263"/>
      <c r="H3" s="263"/>
      <c r="I3" s="263"/>
      <c r="J3" s="263"/>
      <c r="K3" s="263"/>
      <c r="L3" s="263"/>
      <c r="M3" s="263"/>
      <c r="N3" s="263"/>
      <c r="O3" s="263"/>
      <c r="P3" s="263"/>
      <c r="Q3" s="263"/>
    </row>
    <row r="4" spans="1:17" x14ac:dyDescent="0.3">
      <c r="A4" s="16"/>
      <c r="B4" s="263"/>
      <c r="C4" s="25" t="s">
        <v>28</v>
      </c>
      <c r="D4" s="26" t="s">
        <v>29</v>
      </c>
      <c r="E4" s="26" t="s">
        <v>30</v>
      </c>
      <c r="F4" s="26" t="s">
        <v>31</v>
      </c>
      <c r="G4" s="11" t="s">
        <v>32</v>
      </c>
      <c r="H4" s="12"/>
      <c r="I4" s="11" t="s">
        <v>28</v>
      </c>
      <c r="J4" s="26" t="s">
        <v>29</v>
      </c>
      <c r="K4" s="26" t="s">
        <v>30</v>
      </c>
      <c r="L4" s="26" t="s">
        <v>31</v>
      </c>
      <c r="M4" s="11" t="s">
        <v>32</v>
      </c>
      <c r="N4" s="12"/>
      <c r="O4" s="263"/>
      <c r="P4" s="263"/>
      <c r="Q4" s="263"/>
    </row>
    <row r="5" spans="1:17" x14ac:dyDescent="0.3">
      <c r="A5" s="13" t="s">
        <v>158</v>
      </c>
      <c r="B5" s="263"/>
      <c r="C5" s="69" t="s">
        <v>36</v>
      </c>
      <c r="D5" s="190" t="s">
        <v>36</v>
      </c>
      <c r="E5" s="190" t="s">
        <v>36</v>
      </c>
      <c r="F5" s="190" t="s">
        <v>36</v>
      </c>
      <c r="G5" s="14" t="s">
        <v>36</v>
      </c>
      <c r="H5" s="15" t="s">
        <v>35</v>
      </c>
      <c r="I5" s="235">
        <v>2017</v>
      </c>
      <c r="J5" s="236">
        <v>2017</v>
      </c>
      <c r="K5" s="235">
        <v>2017</v>
      </c>
      <c r="L5" s="235">
        <v>2017</v>
      </c>
      <c r="M5" s="235">
        <v>2017</v>
      </c>
      <c r="N5" s="15" t="s">
        <v>35</v>
      </c>
      <c r="O5" s="263"/>
      <c r="P5" s="263"/>
      <c r="Q5" s="263"/>
    </row>
    <row r="6" spans="1:17" x14ac:dyDescent="0.3">
      <c r="A6" s="19"/>
      <c r="B6" s="263"/>
      <c r="C6" s="46"/>
      <c r="D6" s="263"/>
      <c r="E6" s="263"/>
      <c r="F6" s="263"/>
      <c r="G6" s="16"/>
      <c r="H6" s="263"/>
      <c r="I6" s="19"/>
      <c r="J6" s="263"/>
      <c r="K6" s="263"/>
      <c r="L6" s="263"/>
      <c r="M6" s="16"/>
      <c r="N6" s="263"/>
      <c r="O6" s="263"/>
      <c r="P6" s="263"/>
      <c r="Q6" s="263"/>
    </row>
    <row r="7" spans="1:17" x14ac:dyDescent="0.3">
      <c r="A7" s="17" t="s">
        <v>159</v>
      </c>
      <c r="B7" s="263"/>
      <c r="C7" s="61">
        <v>493000000</v>
      </c>
      <c r="D7" s="21">
        <v>617000000</v>
      </c>
      <c r="E7" s="21">
        <v>604000000</v>
      </c>
      <c r="F7" s="21">
        <v>661000000</v>
      </c>
      <c r="G7" s="82">
        <f>SUM(C7:F7)</f>
        <v>2375000000</v>
      </c>
      <c r="H7" s="21"/>
      <c r="I7" s="82">
        <v>674000000</v>
      </c>
      <c r="J7" s="21"/>
      <c r="K7" s="21"/>
      <c r="L7" s="21"/>
      <c r="M7" s="82"/>
      <c r="N7" s="21"/>
      <c r="O7" s="263"/>
      <c r="P7" s="263"/>
      <c r="Q7" s="263"/>
    </row>
    <row r="8" spans="1:17" x14ac:dyDescent="0.3">
      <c r="A8" s="19"/>
      <c r="B8" s="263"/>
      <c r="C8" s="46"/>
      <c r="D8" s="337"/>
      <c r="E8" s="337"/>
      <c r="F8" s="337"/>
      <c r="G8" s="19"/>
      <c r="H8" s="263"/>
      <c r="I8" s="19"/>
      <c r="J8" s="263"/>
      <c r="K8" s="263"/>
      <c r="L8" s="263"/>
      <c r="M8" s="19"/>
      <c r="N8" s="21"/>
      <c r="O8" s="263"/>
      <c r="P8" s="263"/>
      <c r="Q8" s="263"/>
    </row>
    <row r="9" spans="1:17" x14ac:dyDescent="0.3">
      <c r="A9" s="17" t="s">
        <v>160</v>
      </c>
      <c r="B9" s="263"/>
      <c r="C9" s="31">
        <v>-195000000</v>
      </c>
      <c r="D9" s="20">
        <v>-70000000</v>
      </c>
      <c r="E9" s="20">
        <v>-59000000</v>
      </c>
      <c r="F9" s="20">
        <v>-91000000</v>
      </c>
      <c r="G9" s="85">
        <f>SUM(C9:F9)</f>
        <v>-415000000</v>
      </c>
      <c r="H9" s="20"/>
      <c r="I9" s="85">
        <v>-79000000</v>
      </c>
      <c r="J9" s="20"/>
      <c r="K9" s="20"/>
      <c r="L9" s="20"/>
      <c r="M9" s="85"/>
      <c r="N9" s="21"/>
      <c r="O9" s="263"/>
      <c r="P9" s="263"/>
      <c r="Q9" s="263"/>
    </row>
    <row r="10" spans="1:17" x14ac:dyDescent="0.3">
      <c r="A10" s="19"/>
      <c r="B10" s="263"/>
      <c r="C10" s="46"/>
      <c r="D10" s="337"/>
      <c r="E10" s="337"/>
      <c r="F10" s="337"/>
      <c r="G10" s="19"/>
      <c r="H10" s="263"/>
      <c r="I10" s="19"/>
      <c r="J10" s="263"/>
      <c r="K10" s="263"/>
      <c r="L10" s="263"/>
      <c r="M10" s="19"/>
      <c r="N10" s="21"/>
      <c r="O10" s="263"/>
      <c r="P10" s="263"/>
      <c r="Q10" s="263"/>
    </row>
    <row r="11" spans="1:17" ht="19.2" x14ac:dyDescent="0.3">
      <c r="A11" s="17" t="s">
        <v>268</v>
      </c>
      <c r="B11" s="263"/>
      <c r="C11" s="31">
        <v>487000000</v>
      </c>
      <c r="D11" s="20">
        <v>433000000</v>
      </c>
      <c r="E11" s="20">
        <v>443000000</v>
      </c>
      <c r="F11" s="20">
        <v>472000000</v>
      </c>
      <c r="G11" s="85">
        <f>SUM(C11:F11)</f>
        <v>1835000000</v>
      </c>
      <c r="H11" s="20"/>
      <c r="I11" s="85">
        <v>472000000</v>
      </c>
      <c r="J11" s="20"/>
      <c r="K11" s="20"/>
      <c r="L11" s="20"/>
      <c r="M11" s="85"/>
      <c r="N11" s="21"/>
      <c r="O11" s="263"/>
      <c r="P11" s="263"/>
      <c r="Q11" s="263"/>
    </row>
    <row r="12" spans="1:17" x14ac:dyDescent="0.3">
      <c r="A12" s="19"/>
      <c r="B12" s="263"/>
      <c r="C12" s="46"/>
      <c r="D12" s="337"/>
      <c r="E12" s="337"/>
      <c r="F12" s="337"/>
      <c r="G12" s="19"/>
      <c r="H12" s="263"/>
      <c r="I12" s="19"/>
      <c r="J12" s="263"/>
      <c r="K12" s="263"/>
      <c r="L12" s="263"/>
      <c r="M12" s="19"/>
      <c r="N12" s="21"/>
      <c r="O12" s="263"/>
      <c r="P12" s="263"/>
      <c r="Q12" s="263"/>
    </row>
    <row r="13" spans="1:17" ht="19.2" x14ac:dyDescent="0.3">
      <c r="A13" s="17" t="s">
        <v>283</v>
      </c>
      <c r="B13" s="263"/>
      <c r="C13" s="31">
        <v>315000000</v>
      </c>
      <c r="D13" s="20">
        <v>153000000</v>
      </c>
      <c r="E13" s="20">
        <v>216000000</v>
      </c>
      <c r="F13" s="20">
        <v>252000000</v>
      </c>
      <c r="G13" s="85">
        <f>SUM(C13:F13)</f>
        <v>936000000</v>
      </c>
      <c r="H13" s="20"/>
      <c r="I13" s="85">
        <v>349000000</v>
      </c>
      <c r="J13" s="20"/>
      <c r="K13" s="20"/>
      <c r="L13" s="20"/>
      <c r="M13" s="85"/>
      <c r="N13" s="21"/>
      <c r="O13" s="263"/>
      <c r="P13" s="263"/>
      <c r="Q13" s="263"/>
    </row>
    <row r="14" spans="1:17" x14ac:dyDescent="0.3">
      <c r="A14" s="19"/>
      <c r="B14" s="263"/>
      <c r="C14" s="46"/>
      <c r="D14" s="337"/>
      <c r="E14" s="337"/>
      <c r="F14" s="337"/>
      <c r="G14" s="19"/>
      <c r="H14" s="263"/>
      <c r="I14" s="19"/>
      <c r="J14" s="263"/>
      <c r="K14" s="263"/>
      <c r="L14" s="263"/>
      <c r="M14" s="19"/>
      <c r="N14" s="21"/>
      <c r="O14" s="263"/>
      <c r="P14" s="263"/>
      <c r="Q14" s="263"/>
    </row>
    <row r="15" spans="1:17" x14ac:dyDescent="0.3">
      <c r="A15" s="17" t="s">
        <v>161</v>
      </c>
      <c r="B15" s="263"/>
      <c r="C15" s="46"/>
      <c r="D15" s="337"/>
      <c r="E15" s="337"/>
      <c r="F15" s="337"/>
      <c r="G15" s="19"/>
      <c r="H15" s="263"/>
      <c r="I15" s="19"/>
      <c r="J15" s="263"/>
      <c r="K15" s="263"/>
      <c r="L15" s="263"/>
      <c r="M15" s="19"/>
      <c r="N15" s="21"/>
      <c r="O15" s="263"/>
      <c r="P15" s="263"/>
      <c r="Q15" s="263"/>
    </row>
    <row r="16" spans="1:17" x14ac:dyDescent="0.3">
      <c r="A16" s="18" t="s">
        <v>133</v>
      </c>
      <c r="B16" s="263"/>
      <c r="C16" s="31">
        <v>11000000</v>
      </c>
      <c r="D16" s="20">
        <v>28000000</v>
      </c>
      <c r="E16" s="20">
        <v>30000000</v>
      </c>
      <c r="F16" s="20">
        <v>29000000</v>
      </c>
      <c r="G16" s="85">
        <f>SUM(C16:F16)</f>
        <v>98000000</v>
      </c>
      <c r="H16" s="20"/>
      <c r="I16" s="85">
        <v>20000000</v>
      </c>
      <c r="J16" s="20"/>
      <c r="K16" s="20"/>
      <c r="L16" s="20"/>
      <c r="M16" s="85"/>
      <c r="N16" s="21"/>
      <c r="O16" s="263"/>
      <c r="P16" s="263"/>
      <c r="Q16" s="263"/>
    </row>
    <row r="17" spans="1:17" x14ac:dyDescent="0.3">
      <c r="A17" s="18" t="s">
        <v>162</v>
      </c>
      <c r="B17" s="263"/>
      <c r="C17" s="31">
        <v>7000000</v>
      </c>
      <c r="D17" s="20">
        <v>9000000</v>
      </c>
      <c r="E17" s="20">
        <v>5000000</v>
      </c>
      <c r="F17" s="20">
        <v>8000000</v>
      </c>
      <c r="G17" s="85">
        <f>SUM(C17:F17)</f>
        <v>29000000</v>
      </c>
      <c r="H17" s="20"/>
      <c r="I17" s="85">
        <v>6000000</v>
      </c>
      <c r="J17" s="20"/>
      <c r="K17" s="20"/>
      <c r="L17" s="20"/>
      <c r="M17" s="85"/>
      <c r="N17" s="21"/>
      <c r="O17" s="263"/>
      <c r="P17" s="263"/>
      <c r="Q17" s="263"/>
    </row>
    <row r="18" spans="1:17" x14ac:dyDescent="0.3">
      <c r="A18" s="51" t="s">
        <v>163</v>
      </c>
      <c r="B18" s="263"/>
      <c r="C18" s="160">
        <v>18000000</v>
      </c>
      <c r="D18" s="161">
        <v>37000000</v>
      </c>
      <c r="E18" s="161">
        <v>35000000</v>
      </c>
      <c r="F18" s="161">
        <v>37000000</v>
      </c>
      <c r="G18" s="163">
        <f>SUM(C18:F18)</f>
        <v>127000000</v>
      </c>
      <c r="H18" s="20"/>
      <c r="I18" s="163">
        <v>26000000</v>
      </c>
      <c r="J18" s="161"/>
      <c r="K18" s="161"/>
      <c r="L18" s="161"/>
      <c r="M18" s="163"/>
      <c r="N18" s="21"/>
      <c r="O18" s="263"/>
      <c r="P18" s="263"/>
      <c r="Q18" s="263"/>
    </row>
    <row r="19" spans="1:17" x14ac:dyDescent="0.3">
      <c r="A19" s="263"/>
      <c r="B19" s="263"/>
      <c r="C19" s="337"/>
      <c r="D19" s="337"/>
      <c r="E19" s="337"/>
      <c r="F19" s="337"/>
      <c r="G19" s="337"/>
      <c r="H19" s="263"/>
      <c r="I19" s="263"/>
      <c r="J19" s="263"/>
      <c r="K19" s="263"/>
      <c r="L19" s="263"/>
      <c r="M19" s="263"/>
      <c r="N19" s="263"/>
      <c r="O19" s="263"/>
      <c r="P19" s="263"/>
      <c r="Q19" s="263"/>
    </row>
    <row r="20" spans="1:17" x14ac:dyDescent="0.3">
      <c r="A20" s="35" t="s">
        <v>164</v>
      </c>
      <c r="B20" s="263"/>
      <c r="C20" s="45"/>
      <c r="D20" s="70"/>
      <c r="E20" s="70"/>
      <c r="F20" s="70"/>
      <c r="G20" s="16"/>
      <c r="H20" s="263"/>
      <c r="I20" s="16"/>
      <c r="J20" s="70"/>
      <c r="K20" s="70"/>
      <c r="L20" s="70"/>
      <c r="M20" s="16"/>
      <c r="N20" s="263"/>
      <c r="O20" s="263"/>
      <c r="P20" s="263"/>
      <c r="Q20" s="263"/>
    </row>
    <row r="21" spans="1:17" x14ac:dyDescent="0.3">
      <c r="A21" s="18" t="s">
        <v>71</v>
      </c>
      <c r="B21" s="263"/>
      <c r="C21" s="191">
        <v>6.17</v>
      </c>
      <c r="D21" s="192">
        <v>6.28</v>
      </c>
      <c r="E21" s="192">
        <v>5.7</v>
      </c>
      <c r="F21" s="192">
        <v>5.66</v>
      </c>
      <c r="G21" s="193">
        <v>5.96</v>
      </c>
      <c r="H21" s="52"/>
      <c r="I21" s="391">
        <v>5.79</v>
      </c>
      <c r="J21" s="192"/>
      <c r="K21" s="192"/>
      <c r="L21" s="192"/>
      <c r="M21" s="193"/>
      <c r="N21" s="53"/>
      <c r="O21" s="263"/>
      <c r="P21" s="263"/>
      <c r="Q21" s="263"/>
    </row>
    <row r="22" spans="1:17" ht="19.8" x14ac:dyDescent="0.3">
      <c r="A22" s="18" t="s">
        <v>270</v>
      </c>
      <c r="B22" s="263"/>
      <c r="C22" s="194">
        <v>5.38</v>
      </c>
      <c r="D22" s="195">
        <v>4.8</v>
      </c>
      <c r="E22" s="195">
        <v>4.29</v>
      </c>
      <c r="F22" s="195">
        <v>6.25</v>
      </c>
      <c r="G22" s="196">
        <v>5.18</v>
      </c>
      <c r="H22" s="53"/>
      <c r="I22" s="196">
        <v>5.75</v>
      </c>
      <c r="J22" s="195"/>
      <c r="K22" s="195"/>
      <c r="L22" s="195"/>
      <c r="M22" s="196"/>
      <c r="N22" s="53"/>
      <c r="O22" s="263"/>
      <c r="P22" s="263"/>
      <c r="Q22" s="263"/>
    </row>
    <row r="23" spans="1:17" x14ac:dyDescent="0.3">
      <c r="A23" s="18" t="s">
        <v>77</v>
      </c>
      <c r="B23" s="263"/>
      <c r="C23" s="194">
        <v>1.95</v>
      </c>
      <c r="D23" s="195">
        <v>1.69</v>
      </c>
      <c r="E23" s="195">
        <v>1.75</v>
      </c>
      <c r="F23" s="195">
        <v>1.94</v>
      </c>
      <c r="G23" s="196">
        <v>1.83</v>
      </c>
      <c r="H23" s="53"/>
      <c r="I23" s="196">
        <v>2.0699999999999998</v>
      </c>
      <c r="J23" s="195"/>
      <c r="K23" s="195"/>
      <c r="L23" s="195"/>
      <c r="M23" s="196"/>
      <c r="N23" s="53"/>
      <c r="O23" s="263"/>
      <c r="P23" s="263"/>
      <c r="Q23" s="263"/>
    </row>
    <row r="24" spans="1:17" x14ac:dyDescent="0.3">
      <c r="A24" s="18" t="s">
        <v>74</v>
      </c>
      <c r="B24" s="263"/>
      <c r="C24" s="194">
        <v>0.82</v>
      </c>
      <c r="D24" s="195">
        <v>1.82</v>
      </c>
      <c r="E24" s="195">
        <v>1.8</v>
      </c>
      <c r="F24" s="195">
        <v>1.86</v>
      </c>
      <c r="G24" s="196">
        <v>1.56</v>
      </c>
      <c r="H24" s="53"/>
      <c r="I24" s="196">
        <v>1.41</v>
      </c>
      <c r="J24" s="195"/>
      <c r="K24" s="195"/>
      <c r="L24" s="195"/>
      <c r="M24" s="196"/>
      <c r="N24" s="53"/>
      <c r="O24" s="263"/>
      <c r="P24" s="263"/>
      <c r="Q24" s="263"/>
    </row>
    <row r="25" spans="1:17" ht="19.8" x14ac:dyDescent="0.3">
      <c r="A25" s="42" t="s">
        <v>271</v>
      </c>
      <c r="B25" s="263"/>
      <c r="C25" s="197">
        <v>22.39</v>
      </c>
      <c r="D25" s="198">
        <v>21.16</v>
      </c>
      <c r="E25" s="198">
        <v>22.37</v>
      </c>
      <c r="F25" s="198">
        <v>24.12</v>
      </c>
      <c r="G25" s="199">
        <v>22.49</v>
      </c>
      <c r="H25" s="53"/>
      <c r="I25" s="199">
        <v>25.15</v>
      </c>
      <c r="J25" s="198"/>
      <c r="K25" s="198"/>
      <c r="L25" s="198"/>
      <c r="M25" s="199"/>
      <c r="N25" s="53"/>
      <c r="O25" s="263"/>
      <c r="P25" s="263"/>
      <c r="Q25" s="263"/>
    </row>
    <row r="26" spans="1:17" x14ac:dyDescent="0.3">
      <c r="A26" s="263"/>
      <c r="B26" s="263"/>
      <c r="C26" s="200"/>
      <c r="D26" s="200"/>
      <c r="E26" s="200"/>
      <c r="F26" s="200"/>
      <c r="G26" s="200"/>
      <c r="H26" s="263"/>
      <c r="I26" s="200"/>
      <c r="J26" s="200"/>
      <c r="K26" s="200"/>
      <c r="L26" s="200"/>
      <c r="M26" s="200"/>
      <c r="N26" s="263"/>
      <c r="O26" s="263"/>
      <c r="P26" s="263"/>
      <c r="Q26" s="263"/>
    </row>
    <row r="27" spans="1:17" x14ac:dyDescent="0.3">
      <c r="A27" s="43" t="s">
        <v>165</v>
      </c>
      <c r="B27" s="263"/>
      <c r="C27" s="201">
        <v>-8.9700000000000006</v>
      </c>
      <c r="D27" s="202">
        <v>-3.44</v>
      </c>
      <c r="E27" s="202">
        <v>-2.97</v>
      </c>
      <c r="F27" s="202">
        <v>-4.57</v>
      </c>
      <c r="G27" s="203">
        <v>-5.07</v>
      </c>
      <c r="H27" s="52"/>
      <c r="I27" s="203">
        <v>-4.2300000000000004</v>
      </c>
      <c r="J27" s="202"/>
      <c r="K27" s="202"/>
      <c r="L27" s="202"/>
      <c r="M27" s="203"/>
      <c r="N27" s="53"/>
      <c r="O27" s="263"/>
      <c r="P27" s="263"/>
      <c r="Q27" s="263"/>
    </row>
    <row r="28" spans="1:17" x14ac:dyDescent="0.3">
      <c r="A28" s="98"/>
      <c r="B28" s="99"/>
      <c r="C28" s="99"/>
      <c r="D28" s="99"/>
      <c r="E28" s="99"/>
      <c r="F28" s="99"/>
      <c r="G28" s="99"/>
      <c r="H28" s="99"/>
      <c r="I28" s="99"/>
      <c r="J28" s="99"/>
      <c r="K28" s="99"/>
      <c r="L28" s="99"/>
      <c r="M28" s="99"/>
      <c r="N28" s="99"/>
      <c r="O28" s="263"/>
      <c r="P28" s="263"/>
      <c r="Q28" s="263"/>
    </row>
    <row r="29" spans="1:17" x14ac:dyDescent="0.3">
      <c r="A29" s="479" t="s">
        <v>284</v>
      </c>
      <c r="B29" s="480"/>
      <c r="C29" s="480"/>
      <c r="D29" s="480"/>
      <c r="E29" s="480"/>
      <c r="F29" s="480"/>
      <c r="G29" s="480"/>
      <c r="H29" s="480"/>
      <c r="I29" s="480"/>
      <c r="J29" s="480"/>
      <c r="K29" s="480"/>
      <c r="L29" s="480"/>
      <c r="M29" s="480"/>
      <c r="N29" s="263"/>
      <c r="Q29" s="263"/>
    </row>
    <row r="30" spans="1:17" x14ac:dyDescent="0.3">
      <c r="A30" s="479" t="s">
        <v>274</v>
      </c>
      <c r="B30" s="480"/>
      <c r="C30" s="480"/>
      <c r="D30" s="480"/>
      <c r="E30" s="480"/>
      <c r="F30" s="480"/>
      <c r="G30" s="480"/>
      <c r="H30" s="480"/>
      <c r="I30" s="480"/>
      <c r="J30" s="480"/>
      <c r="K30" s="480"/>
      <c r="L30" s="480"/>
      <c r="M30" s="480"/>
      <c r="N30" s="263"/>
      <c r="O30" s="263"/>
      <c r="P30" s="263"/>
      <c r="Q30" s="263"/>
    </row>
    <row r="31" spans="1:17" x14ac:dyDescent="0.3">
      <c r="A31" s="479" t="s">
        <v>285</v>
      </c>
      <c r="B31" s="480"/>
      <c r="C31" s="480"/>
      <c r="D31" s="480"/>
      <c r="E31" s="480"/>
      <c r="F31" s="480"/>
      <c r="G31" s="480"/>
      <c r="H31" s="480"/>
      <c r="I31" s="480"/>
      <c r="J31" s="480"/>
      <c r="K31" s="480"/>
      <c r="L31" s="480"/>
      <c r="M31" s="480"/>
      <c r="N31" s="263"/>
      <c r="Q31" s="263"/>
    </row>
  </sheetData>
  <mergeCells count="5">
    <mergeCell ref="A1:L1"/>
    <mergeCell ref="A2:L2"/>
    <mergeCell ref="A29:M29"/>
    <mergeCell ref="A30:M30"/>
    <mergeCell ref="A31:M31"/>
  </mergeCells>
  <printOptions horizontalCentered="1"/>
  <pageMargins left="0.2" right="0.2" top="0.2" bottom="0.2" header="0.2" footer="0.2"/>
  <pageSetup scale="58" orientation="landscape" cellComments="asDisplayed" r:id="rId1"/>
  <headerFooter scaleWithDoc="0">
    <oddFooter>&amp;R&amp;P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60" zoomScaleNormal="60" workbookViewId="0">
      <selection activeCell="Y37" sqref="A1:XFD1048576"/>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0" width="11.44140625" style="104" hidden="1" customWidth="1"/>
    <col min="11" max="11" width="10.77734375" style="104" hidden="1" customWidth="1"/>
    <col min="12" max="12" width="10.6640625" style="104" hidden="1" customWidth="1"/>
    <col min="13" max="13" width="8.44140625" style="104" hidden="1" customWidth="1"/>
    <col min="14" max="17" width="22.44140625" style="104" customWidth="1"/>
    <col min="18" max="16384" width="21.44140625" style="104"/>
  </cols>
  <sheetData>
    <row r="1" spans="1:16" s="101" customFormat="1" ht="19.2" x14ac:dyDescent="0.35">
      <c r="A1" s="472" t="s">
        <v>13</v>
      </c>
      <c r="B1" s="474"/>
      <c r="C1" s="474"/>
      <c r="D1" s="474"/>
      <c r="E1" s="474"/>
      <c r="F1" s="473"/>
      <c r="G1" s="473"/>
      <c r="H1" s="473"/>
      <c r="I1" s="473"/>
      <c r="J1" s="473"/>
      <c r="K1" s="473"/>
      <c r="L1" s="474"/>
      <c r="M1" s="474"/>
      <c r="N1" s="97"/>
    </row>
    <row r="2" spans="1:16" s="101" customFormat="1" ht="19.2" x14ac:dyDescent="0.35">
      <c r="A2" s="472" t="s">
        <v>27</v>
      </c>
      <c r="B2" s="474"/>
      <c r="C2" s="474"/>
      <c r="D2" s="474"/>
      <c r="E2" s="474"/>
      <c r="F2" s="473"/>
      <c r="G2" s="473"/>
      <c r="H2" s="473"/>
      <c r="I2" s="473"/>
      <c r="J2" s="473"/>
      <c r="K2" s="473"/>
      <c r="L2" s="474"/>
      <c r="M2" s="474"/>
      <c r="N2" s="97"/>
    </row>
    <row r="3" spans="1:16" x14ac:dyDescent="0.3">
      <c r="A3" s="95"/>
      <c r="B3" s="95"/>
      <c r="C3" s="95"/>
      <c r="D3" s="95"/>
      <c r="E3" s="95"/>
      <c r="F3" s="95"/>
      <c r="G3" s="95"/>
      <c r="H3" s="95"/>
      <c r="I3" s="95"/>
      <c r="J3" s="95"/>
      <c r="K3" s="95"/>
      <c r="L3" s="95"/>
      <c r="M3" s="95"/>
      <c r="N3" s="95"/>
      <c r="O3" s="95"/>
      <c r="P3" s="95"/>
    </row>
    <row r="4" spans="1:16" x14ac:dyDescent="0.3">
      <c r="A4" s="16"/>
      <c r="B4" s="95"/>
      <c r="C4" s="11" t="s">
        <v>28</v>
      </c>
      <c r="D4" s="11" t="s">
        <v>29</v>
      </c>
      <c r="E4" s="11" t="s">
        <v>30</v>
      </c>
      <c r="F4" s="11" t="s">
        <v>31</v>
      </c>
      <c r="G4" s="11" t="s">
        <v>32</v>
      </c>
      <c r="H4" s="12"/>
      <c r="I4" s="11" t="s">
        <v>28</v>
      </c>
      <c r="J4" s="11" t="s">
        <v>29</v>
      </c>
      <c r="K4" s="11" t="s">
        <v>30</v>
      </c>
      <c r="L4" s="11" t="s">
        <v>31</v>
      </c>
      <c r="M4" s="11" t="s">
        <v>32</v>
      </c>
      <c r="N4" s="95"/>
      <c r="O4" s="95"/>
      <c r="P4" s="95"/>
    </row>
    <row r="5" spans="1:16" x14ac:dyDescent="0.3">
      <c r="A5" s="19"/>
      <c r="B5" s="95"/>
      <c r="C5" s="14" t="s">
        <v>36</v>
      </c>
      <c r="D5" s="14" t="s">
        <v>36</v>
      </c>
      <c r="E5" s="14" t="s">
        <v>36</v>
      </c>
      <c r="F5" s="14" t="s">
        <v>36</v>
      </c>
      <c r="G5" s="14" t="s">
        <v>36</v>
      </c>
      <c r="H5" s="15" t="s">
        <v>35</v>
      </c>
      <c r="I5" s="235">
        <v>2017</v>
      </c>
      <c r="J5" s="235">
        <v>2017</v>
      </c>
      <c r="K5" s="235">
        <v>2017</v>
      </c>
      <c r="L5" s="235">
        <v>2017</v>
      </c>
      <c r="M5" s="235">
        <v>2017</v>
      </c>
      <c r="N5" s="95"/>
      <c r="O5" s="95"/>
      <c r="P5" s="95"/>
    </row>
    <row r="6" spans="1:16" x14ac:dyDescent="0.3">
      <c r="A6" s="23" t="s">
        <v>166</v>
      </c>
      <c r="B6" s="95"/>
      <c r="C6" s="16"/>
      <c r="D6" s="16"/>
      <c r="E6" s="16"/>
      <c r="F6" s="16"/>
      <c r="G6" s="41"/>
      <c r="H6" s="95"/>
      <c r="I6" s="16"/>
      <c r="J6" s="16"/>
      <c r="K6" s="16"/>
      <c r="L6" s="16"/>
      <c r="M6" s="41"/>
      <c r="N6" s="95"/>
      <c r="O6" s="95"/>
      <c r="P6" s="95"/>
    </row>
    <row r="7" spans="1:16" x14ac:dyDescent="0.3">
      <c r="A7" s="18" t="s">
        <v>167</v>
      </c>
      <c r="B7" s="95"/>
      <c r="C7" s="360"/>
      <c r="D7" s="360"/>
      <c r="E7" s="360"/>
      <c r="F7" s="360"/>
      <c r="G7" s="362"/>
      <c r="I7" s="362"/>
      <c r="J7" s="19"/>
      <c r="K7" s="19"/>
      <c r="L7" s="19"/>
      <c r="M7" s="39"/>
      <c r="N7" s="95"/>
      <c r="O7" s="95"/>
      <c r="P7" s="95"/>
    </row>
    <row r="8" spans="1:16" x14ac:dyDescent="0.3">
      <c r="A8" s="29" t="s">
        <v>168</v>
      </c>
      <c r="B8" s="95"/>
      <c r="C8" s="150">
        <v>5000</v>
      </c>
      <c r="D8" s="150">
        <v>6000</v>
      </c>
      <c r="E8" s="150">
        <v>11000</v>
      </c>
      <c r="F8" s="150">
        <v>13000</v>
      </c>
      <c r="G8" s="144">
        <v>9000</v>
      </c>
      <c r="H8" s="95"/>
      <c r="I8" s="150">
        <v>12000</v>
      </c>
      <c r="J8" s="150"/>
      <c r="K8" s="150"/>
      <c r="L8" s="150"/>
      <c r="M8" s="144"/>
      <c r="N8" s="95"/>
      <c r="O8" s="383"/>
      <c r="P8" s="95"/>
    </row>
    <row r="9" spans="1:16" x14ac:dyDescent="0.3">
      <c r="A9" s="29" t="s">
        <v>169</v>
      </c>
      <c r="B9" s="95"/>
      <c r="C9" s="150">
        <v>47000</v>
      </c>
      <c r="D9" s="150">
        <v>44000</v>
      </c>
      <c r="E9" s="150">
        <v>44000</v>
      </c>
      <c r="F9" s="150">
        <v>41000</v>
      </c>
      <c r="G9" s="144">
        <v>44000</v>
      </c>
      <c r="H9" s="54"/>
      <c r="I9" s="150">
        <v>39000</v>
      </c>
      <c r="J9" s="150"/>
      <c r="K9" s="150"/>
      <c r="L9" s="150"/>
      <c r="M9" s="144"/>
      <c r="N9" s="95"/>
      <c r="O9" s="383"/>
      <c r="P9" s="95"/>
    </row>
    <row r="10" spans="1:16" x14ac:dyDescent="0.3">
      <c r="A10" s="29" t="s">
        <v>170</v>
      </c>
      <c r="B10" s="95"/>
      <c r="C10" s="150">
        <v>70000</v>
      </c>
      <c r="D10" s="150">
        <v>61000</v>
      </c>
      <c r="E10" s="150">
        <v>54000</v>
      </c>
      <c r="F10" s="150">
        <v>54000</v>
      </c>
      <c r="G10" s="144">
        <v>60000</v>
      </c>
      <c r="H10" s="54"/>
      <c r="I10" s="150">
        <v>59000</v>
      </c>
      <c r="J10" s="150"/>
      <c r="K10" s="150"/>
      <c r="L10" s="150"/>
      <c r="M10" s="144"/>
      <c r="N10" s="95"/>
      <c r="O10" s="383"/>
      <c r="P10" s="95"/>
    </row>
    <row r="11" spans="1:16" ht="19.8" x14ac:dyDescent="0.3">
      <c r="A11" s="29" t="s">
        <v>278</v>
      </c>
      <c r="B11" s="95"/>
      <c r="C11" s="154">
        <v>25000</v>
      </c>
      <c r="D11" s="154">
        <v>24000</v>
      </c>
      <c r="E11" s="154">
        <v>13000</v>
      </c>
      <c r="F11" s="154">
        <v>13000</v>
      </c>
      <c r="G11" s="153">
        <v>18000</v>
      </c>
      <c r="H11" s="54"/>
      <c r="I11" s="154">
        <v>8000</v>
      </c>
      <c r="J11" s="154"/>
      <c r="K11" s="154"/>
      <c r="L11" s="154"/>
      <c r="M11" s="153"/>
      <c r="N11" s="95"/>
      <c r="O11" s="383"/>
      <c r="P11" s="95"/>
    </row>
    <row r="12" spans="1:16" x14ac:dyDescent="0.3">
      <c r="A12" s="40" t="s">
        <v>171</v>
      </c>
      <c r="B12" s="95"/>
      <c r="C12" s="150">
        <v>147000</v>
      </c>
      <c r="D12" s="150">
        <v>135000</v>
      </c>
      <c r="E12" s="150">
        <v>122000</v>
      </c>
      <c r="F12" s="150">
        <v>121000</v>
      </c>
      <c r="G12" s="144">
        <v>131000</v>
      </c>
      <c r="H12" s="54"/>
      <c r="I12" s="150">
        <v>118000</v>
      </c>
      <c r="J12" s="150"/>
      <c r="K12" s="150"/>
      <c r="L12" s="150"/>
      <c r="M12" s="144"/>
      <c r="N12" s="95"/>
      <c r="O12" s="383"/>
      <c r="P12" s="95"/>
    </row>
    <row r="13" spans="1:16" x14ac:dyDescent="0.3">
      <c r="A13" s="18" t="s">
        <v>172</v>
      </c>
      <c r="B13" s="95"/>
      <c r="C13" s="19"/>
      <c r="D13" s="19"/>
      <c r="E13" s="19"/>
      <c r="F13" s="19"/>
      <c r="G13" s="39"/>
      <c r="H13" s="54"/>
      <c r="I13" s="19"/>
      <c r="J13" s="19"/>
      <c r="K13" s="19"/>
      <c r="L13" s="19"/>
      <c r="M13" s="39"/>
      <c r="N13" s="95"/>
      <c r="O13" s="383"/>
      <c r="P13" s="95"/>
    </row>
    <row r="14" spans="1:16" x14ac:dyDescent="0.3">
      <c r="A14" s="29" t="s">
        <v>168</v>
      </c>
      <c r="B14" s="95"/>
      <c r="C14" s="150">
        <v>7000</v>
      </c>
      <c r="D14" s="150">
        <v>8000</v>
      </c>
      <c r="E14" s="150">
        <v>11000</v>
      </c>
      <c r="F14" s="150">
        <v>11000</v>
      </c>
      <c r="G14" s="144">
        <v>9000</v>
      </c>
      <c r="H14" s="95"/>
      <c r="I14" s="150">
        <v>13000</v>
      </c>
      <c r="J14" s="150"/>
      <c r="K14" s="150"/>
      <c r="L14" s="150"/>
      <c r="M14" s="144"/>
      <c r="N14" s="95"/>
      <c r="O14" s="383"/>
      <c r="P14" s="95"/>
    </row>
    <row r="15" spans="1:16" x14ac:dyDescent="0.3">
      <c r="A15" s="29" t="s">
        <v>169</v>
      </c>
      <c r="B15" s="95"/>
      <c r="C15" s="150">
        <v>6000</v>
      </c>
      <c r="D15" s="150">
        <v>5000</v>
      </c>
      <c r="E15" s="150">
        <v>6000</v>
      </c>
      <c r="F15" s="150">
        <v>6000</v>
      </c>
      <c r="G15" s="144">
        <v>6000</v>
      </c>
      <c r="H15" s="54"/>
      <c r="I15" s="150">
        <v>5000</v>
      </c>
      <c r="J15" s="150"/>
      <c r="K15" s="150"/>
      <c r="L15" s="150"/>
      <c r="M15" s="144"/>
      <c r="N15" s="95"/>
      <c r="O15" s="383"/>
      <c r="P15" s="95"/>
    </row>
    <row r="16" spans="1:16" x14ac:dyDescent="0.3">
      <c r="A16" s="29" t="s">
        <v>170</v>
      </c>
      <c r="B16" s="95"/>
      <c r="C16" s="150">
        <v>25000</v>
      </c>
      <c r="D16" s="150">
        <v>23000</v>
      </c>
      <c r="E16" s="150">
        <v>22000</v>
      </c>
      <c r="F16" s="150">
        <v>20000</v>
      </c>
      <c r="G16" s="144">
        <v>22000</v>
      </c>
      <c r="H16" s="54"/>
      <c r="I16" s="150">
        <v>20000</v>
      </c>
      <c r="J16" s="150"/>
      <c r="K16" s="150"/>
      <c r="L16" s="150"/>
      <c r="M16" s="144"/>
      <c r="N16" s="95"/>
      <c r="O16" s="383"/>
      <c r="P16" s="95"/>
    </row>
    <row r="17" spans="1:16" ht="19.8" x14ac:dyDescent="0.3">
      <c r="A17" s="29" t="s">
        <v>278</v>
      </c>
      <c r="B17" s="95"/>
      <c r="C17" s="150">
        <v>1000</v>
      </c>
      <c r="D17" s="150">
        <v>2000</v>
      </c>
      <c r="E17" s="150">
        <v>3000</v>
      </c>
      <c r="F17" s="150">
        <v>2000</v>
      </c>
      <c r="G17" s="144">
        <v>3000</v>
      </c>
      <c r="H17" s="54"/>
      <c r="I17" s="150">
        <v>2000</v>
      </c>
      <c r="J17" s="150"/>
      <c r="K17" s="150"/>
      <c r="L17" s="150"/>
      <c r="M17" s="144"/>
      <c r="N17" s="95"/>
      <c r="O17" s="383"/>
      <c r="P17" s="95"/>
    </row>
    <row r="18" spans="1:16" x14ac:dyDescent="0.3">
      <c r="A18" s="40" t="s">
        <v>173</v>
      </c>
      <c r="B18" s="95"/>
      <c r="C18" s="155">
        <v>39000</v>
      </c>
      <c r="D18" s="155">
        <v>38000</v>
      </c>
      <c r="E18" s="155">
        <v>42000</v>
      </c>
      <c r="F18" s="155">
        <v>39000</v>
      </c>
      <c r="G18" s="142">
        <v>40000</v>
      </c>
      <c r="H18" s="54"/>
      <c r="I18" s="155">
        <v>40000</v>
      </c>
      <c r="J18" s="155"/>
      <c r="K18" s="155"/>
      <c r="L18" s="155"/>
      <c r="M18" s="142"/>
      <c r="N18" s="95"/>
      <c r="O18" s="383"/>
      <c r="P18" s="95"/>
    </row>
    <row r="19" spans="1:16" x14ac:dyDescent="0.3">
      <c r="A19" s="23" t="s">
        <v>174</v>
      </c>
      <c r="B19" s="95"/>
      <c r="C19" s="19"/>
      <c r="D19" s="19"/>
      <c r="E19" s="19"/>
      <c r="F19" s="19"/>
      <c r="G19" s="39"/>
      <c r="H19" s="54"/>
      <c r="I19" s="19"/>
      <c r="J19" s="19"/>
      <c r="K19" s="19"/>
      <c r="L19" s="19"/>
      <c r="M19" s="39"/>
      <c r="N19" s="95"/>
      <c r="O19" s="383"/>
      <c r="P19" s="95"/>
    </row>
    <row r="20" spans="1:16" x14ac:dyDescent="0.3">
      <c r="A20" s="18" t="s">
        <v>168</v>
      </c>
      <c r="B20" s="95"/>
      <c r="C20" s="150">
        <v>12000</v>
      </c>
      <c r="D20" s="150">
        <v>14000</v>
      </c>
      <c r="E20" s="150">
        <v>22000</v>
      </c>
      <c r="F20" s="150">
        <v>24000</v>
      </c>
      <c r="G20" s="144">
        <v>18000</v>
      </c>
      <c r="H20" s="95"/>
      <c r="I20" s="150">
        <v>25000</v>
      </c>
      <c r="J20" s="150"/>
      <c r="K20" s="150"/>
      <c r="L20" s="150"/>
      <c r="M20" s="144"/>
      <c r="N20" s="95"/>
      <c r="O20" s="383"/>
      <c r="P20" s="95"/>
    </row>
    <row r="21" spans="1:16" x14ac:dyDescent="0.3">
      <c r="A21" s="18" t="s">
        <v>169</v>
      </c>
      <c r="B21" s="95"/>
      <c r="C21" s="150">
        <v>53000</v>
      </c>
      <c r="D21" s="150">
        <v>49000</v>
      </c>
      <c r="E21" s="150">
        <v>50000</v>
      </c>
      <c r="F21" s="150">
        <v>47000</v>
      </c>
      <c r="G21" s="144">
        <v>50000</v>
      </c>
      <c r="H21" s="54"/>
      <c r="I21" s="150">
        <v>44000</v>
      </c>
      <c r="J21" s="150"/>
      <c r="K21" s="150"/>
      <c r="L21" s="150"/>
      <c r="M21" s="144"/>
      <c r="N21" s="95"/>
      <c r="O21" s="383"/>
      <c r="P21" s="95"/>
    </row>
    <row r="22" spans="1:16" x14ac:dyDescent="0.3">
      <c r="A22" s="18" t="s">
        <v>170</v>
      </c>
      <c r="B22" s="95"/>
      <c r="C22" s="150">
        <v>95000</v>
      </c>
      <c r="D22" s="150">
        <v>84000</v>
      </c>
      <c r="E22" s="150">
        <v>76000</v>
      </c>
      <c r="F22" s="150">
        <v>74000</v>
      </c>
      <c r="G22" s="144">
        <v>82000</v>
      </c>
      <c r="H22" s="54"/>
      <c r="I22" s="150">
        <v>79000</v>
      </c>
      <c r="J22" s="150"/>
      <c r="K22" s="150"/>
      <c r="L22" s="150"/>
      <c r="M22" s="144"/>
      <c r="N22" s="95"/>
      <c r="O22" s="383"/>
      <c r="P22" s="95"/>
    </row>
    <row r="23" spans="1:16" ht="19.8" x14ac:dyDescent="0.3">
      <c r="A23" s="18" t="s">
        <v>276</v>
      </c>
      <c r="B23" s="95"/>
      <c r="C23" s="154">
        <v>26000</v>
      </c>
      <c r="D23" s="154">
        <v>26000</v>
      </c>
      <c r="E23" s="154">
        <v>16000</v>
      </c>
      <c r="F23" s="154">
        <v>15000</v>
      </c>
      <c r="G23" s="153">
        <v>21000</v>
      </c>
      <c r="H23" s="54"/>
      <c r="I23" s="154">
        <v>10000</v>
      </c>
      <c r="J23" s="154"/>
      <c r="K23" s="154"/>
      <c r="L23" s="154"/>
      <c r="M23" s="153"/>
      <c r="N23" s="95"/>
      <c r="O23" s="383"/>
      <c r="P23" s="95"/>
    </row>
    <row r="24" spans="1:16" ht="17.399999999999999" thickBot="1" x14ac:dyDescent="0.35">
      <c r="A24" s="29" t="s">
        <v>174</v>
      </c>
      <c r="B24" s="95"/>
      <c r="C24" s="158">
        <v>186000</v>
      </c>
      <c r="D24" s="158">
        <v>173000</v>
      </c>
      <c r="E24" s="158">
        <v>164000</v>
      </c>
      <c r="F24" s="158">
        <v>160000</v>
      </c>
      <c r="G24" s="158">
        <v>171000</v>
      </c>
      <c r="H24" s="54"/>
      <c r="I24" s="158">
        <v>158000</v>
      </c>
      <c r="J24" s="158"/>
      <c r="K24" s="158"/>
      <c r="L24" s="158"/>
      <c r="M24" s="158"/>
      <c r="N24" s="95"/>
      <c r="O24" s="383"/>
      <c r="P24" s="95"/>
    </row>
    <row r="25" spans="1:16" ht="17.399999999999999" thickTop="1" x14ac:dyDescent="0.3">
      <c r="A25" s="19"/>
      <c r="B25" s="95"/>
      <c r="C25" s="19"/>
      <c r="D25" s="19"/>
      <c r="E25" s="19"/>
      <c r="F25" s="19"/>
      <c r="G25" s="39"/>
      <c r="H25" s="54"/>
      <c r="I25" s="19"/>
      <c r="J25" s="19"/>
      <c r="K25" s="19"/>
      <c r="L25" s="19"/>
      <c r="M25" s="39"/>
      <c r="N25" s="95"/>
      <c r="O25" s="383"/>
      <c r="P25" s="95"/>
    </row>
    <row r="26" spans="1:16" x14ac:dyDescent="0.3">
      <c r="A26" s="23" t="s">
        <v>175</v>
      </c>
      <c r="B26" s="95"/>
      <c r="C26" s="107"/>
      <c r="D26" s="107"/>
      <c r="E26" s="107"/>
      <c r="F26" s="107"/>
      <c r="G26" s="173"/>
      <c r="H26" s="95"/>
      <c r="I26" s="107"/>
      <c r="J26" s="107"/>
      <c r="K26" s="107"/>
      <c r="L26" s="107"/>
      <c r="M26" s="173"/>
      <c r="N26" s="95"/>
      <c r="O26" s="383"/>
      <c r="P26" s="95"/>
    </row>
    <row r="27" spans="1:16" x14ac:dyDescent="0.3">
      <c r="A27" s="18" t="s">
        <v>168</v>
      </c>
      <c r="B27" s="95"/>
      <c r="C27" s="150">
        <v>89000</v>
      </c>
      <c r="D27" s="150">
        <v>82000</v>
      </c>
      <c r="E27" s="150">
        <v>116000</v>
      </c>
      <c r="F27" s="150">
        <v>123000</v>
      </c>
      <c r="G27" s="144">
        <v>102000</v>
      </c>
      <c r="H27" s="108"/>
      <c r="I27" s="150">
        <v>115000</v>
      </c>
      <c r="J27" s="150"/>
      <c r="K27" s="150"/>
      <c r="L27" s="150"/>
      <c r="M27" s="144"/>
      <c r="N27" s="95"/>
      <c r="O27" s="383"/>
      <c r="P27" s="95"/>
    </row>
    <row r="28" spans="1:16" x14ac:dyDescent="0.3">
      <c r="A28" s="18" t="s">
        <v>169</v>
      </c>
      <c r="B28" s="95"/>
      <c r="C28" s="150">
        <v>25000</v>
      </c>
      <c r="D28" s="150">
        <v>24000</v>
      </c>
      <c r="E28" s="150">
        <v>25000</v>
      </c>
      <c r="F28" s="150">
        <v>26000</v>
      </c>
      <c r="G28" s="144">
        <v>25000</v>
      </c>
      <c r="H28" s="54"/>
      <c r="I28" s="150">
        <v>21000</v>
      </c>
      <c r="J28" s="150"/>
      <c r="K28" s="150"/>
      <c r="L28" s="150"/>
      <c r="M28" s="144"/>
      <c r="N28" s="95"/>
      <c r="O28" s="383"/>
      <c r="P28" s="95"/>
    </row>
    <row r="29" spans="1:16" x14ac:dyDescent="0.3">
      <c r="A29" s="18" t="s">
        <v>170</v>
      </c>
      <c r="B29" s="95"/>
      <c r="C29" s="150">
        <v>154000</v>
      </c>
      <c r="D29" s="150">
        <v>150000</v>
      </c>
      <c r="E29" s="150">
        <v>127000</v>
      </c>
      <c r="F29" s="150">
        <v>119000</v>
      </c>
      <c r="G29" s="144">
        <v>137000</v>
      </c>
      <c r="H29" s="54"/>
      <c r="I29" s="150">
        <v>122000</v>
      </c>
      <c r="J29" s="150"/>
      <c r="K29" s="150"/>
      <c r="L29" s="150"/>
      <c r="M29" s="144"/>
      <c r="N29" s="95"/>
      <c r="O29" s="383"/>
      <c r="P29" s="95"/>
    </row>
    <row r="30" spans="1:16" ht="19.8" x14ac:dyDescent="0.3">
      <c r="A30" s="18" t="s">
        <v>278</v>
      </c>
      <c r="B30" s="95"/>
      <c r="C30" s="154">
        <v>47000</v>
      </c>
      <c r="D30" s="154">
        <v>54000</v>
      </c>
      <c r="E30" s="154">
        <v>47000</v>
      </c>
      <c r="F30" s="154">
        <v>47000</v>
      </c>
      <c r="G30" s="153">
        <v>50000</v>
      </c>
      <c r="H30" s="54"/>
      <c r="I30" s="150">
        <v>46000</v>
      </c>
      <c r="J30" s="154"/>
      <c r="K30" s="154"/>
      <c r="L30" s="154"/>
      <c r="M30" s="153"/>
      <c r="N30" s="95"/>
      <c r="O30" s="383"/>
      <c r="P30" s="95"/>
    </row>
    <row r="31" spans="1:16" x14ac:dyDescent="0.3">
      <c r="A31" s="29" t="s">
        <v>176</v>
      </c>
      <c r="B31" s="95"/>
      <c r="C31" s="155">
        <v>315000</v>
      </c>
      <c r="D31" s="155">
        <v>310000</v>
      </c>
      <c r="E31" s="155">
        <v>315000</v>
      </c>
      <c r="F31" s="155">
        <v>315000</v>
      </c>
      <c r="G31" s="142">
        <v>314000</v>
      </c>
      <c r="H31" s="54"/>
      <c r="I31" s="392">
        <v>304000</v>
      </c>
      <c r="J31" s="155"/>
      <c r="K31" s="155"/>
      <c r="L31" s="155"/>
      <c r="M31" s="142"/>
      <c r="N31" s="95"/>
      <c r="O31" s="383"/>
      <c r="P31" s="95"/>
    </row>
    <row r="32" spans="1:16" ht="17.399999999999999" thickBot="1" x14ac:dyDescent="0.35">
      <c r="A32" s="55" t="s">
        <v>177</v>
      </c>
      <c r="B32" s="95"/>
      <c r="C32" s="158">
        <v>239000</v>
      </c>
      <c r="D32" s="158">
        <v>224000</v>
      </c>
      <c r="E32" s="158">
        <v>216000</v>
      </c>
      <c r="F32" s="158">
        <v>212000</v>
      </c>
      <c r="G32" s="158">
        <v>223000</v>
      </c>
      <c r="H32" s="54"/>
      <c r="I32" s="158">
        <v>208000</v>
      </c>
      <c r="J32" s="158"/>
      <c r="K32" s="158"/>
      <c r="L32" s="158"/>
      <c r="M32" s="158"/>
      <c r="N32" s="95"/>
      <c r="O32" s="95"/>
      <c r="P32" s="95"/>
    </row>
    <row r="33" spans="1:16" s="453" customFormat="1" ht="17.399999999999999" thickTop="1" x14ac:dyDescent="0.3">
      <c r="A33" s="458"/>
      <c r="B33" s="452"/>
      <c r="C33" s="207"/>
      <c r="D33" s="207"/>
      <c r="E33" s="207"/>
      <c r="F33" s="207"/>
      <c r="G33" s="207"/>
      <c r="H33" s="54"/>
      <c r="I33" s="207"/>
      <c r="J33" s="207"/>
      <c r="K33" s="207"/>
      <c r="L33" s="207"/>
      <c r="M33" s="207"/>
      <c r="N33" s="452"/>
      <c r="O33" s="452"/>
      <c r="P33" s="452"/>
    </row>
    <row r="34" spans="1:16" x14ac:dyDescent="0.3">
      <c r="A34" s="479" t="s">
        <v>282</v>
      </c>
      <c r="B34" s="481"/>
      <c r="C34" s="481"/>
      <c r="D34" s="481"/>
      <c r="E34" s="481"/>
      <c r="F34" s="480"/>
      <c r="G34" s="480"/>
      <c r="H34" s="480"/>
      <c r="I34" s="480"/>
      <c r="J34" s="480"/>
      <c r="K34" s="480"/>
      <c r="L34" s="481"/>
      <c r="M34" s="481"/>
      <c r="N34" s="96"/>
      <c r="O34" s="56"/>
      <c r="P34" s="56"/>
    </row>
  </sheetData>
  <mergeCells count="3">
    <mergeCell ref="A1:M1"/>
    <mergeCell ref="A2:M2"/>
    <mergeCell ref="A34:M34"/>
  </mergeCells>
  <printOptions horizontalCentered="1"/>
  <pageMargins left="0.2" right="0.2" top="0.2" bottom="0.2" header="0.2" footer="0.2"/>
  <pageSetup scale="61" orientation="landscape" cellComments="asDisplayed" r:id="rId1"/>
  <headerFooter scaleWithDoc="0">
    <oddFooter>&amp;R&amp;P</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60" zoomScaleNormal="60" workbookViewId="0">
      <selection activeCell="Y37" sqref="A1:XFD1048576"/>
    </sheetView>
  </sheetViews>
  <sheetFormatPr defaultColWidth="21.44140625" defaultRowHeight="16.8" x14ac:dyDescent="0.3"/>
  <cols>
    <col min="1" max="1" width="120.77734375" style="104" customWidth="1"/>
    <col min="2" max="2" width="3.77734375" style="104" customWidth="1"/>
    <col min="3" max="7" width="18.77734375" style="104" customWidth="1"/>
    <col min="8" max="8" width="3.77734375" style="104" customWidth="1"/>
    <col min="9" max="9" width="18.77734375" style="104" customWidth="1"/>
    <col min="10" max="13" width="15.109375" style="104" hidden="1" customWidth="1"/>
    <col min="14" max="16" width="9.77734375" style="104" customWidth="1"/>
    <col min="17" max="16384" width="21.44140625" style="104"/>
  </cols>
  <sheetData>
    <row r="1" spans="1:16" s="101" customFormat="1" ht="19.2" x14ac:dyDescent="0.35">
      <c r="A1" s="472" t="s">
        <v>15</v>
      </c>
      <c r="B1" s="474"/>
      <c r="C1" s="474"/>
      <c r="D1" s="474"/>
      <c r="E1" s="474"/>
      <c r="F1" s="473"/>
      <c r="G1" s="473"/>
      <c r="H1" s="473"/>
      <c r="I1" s="473"/>
      <c r="J1" s="473"/>
      <c r="K1" s="473"/>
      <c r="L1" s="474"/>
      <c r="M1" s="474"/>
      <c r="N1" s="97"/>
    </row>
    <row r="2" spans="1:16" s="101" customFormat="1" ht="19.2" x14ac:dyDescent="0.35">
      <c r="A2" s="472" t="s">
        <v>27</v>
      </c>
      <c r="B2" s="474"/>
      <c r="C2" s="474"/>
      <c r="D2" s="474"/>
      <c r="E2" s="474"/>
      <c r="F2" s="473"/>
      <c r="G2" s="473"/>
      <c r="H2" s="473"/>
      <c r="I2" s="473"/>
      <c r="J2" s="473"/>
      <c r="K2" s="473"/>
      <c r="L2" s="474"/>
      <c r="M2" s="474"/>
      <c r="N2" s="97"/>
    </row>
    <row r="3" spans="1:16" x14ac:dyDescent="0.3">
      <c r="A3" s="95"/>
      <c r="B3" s="95"/>
      <c r="C3" s="95"/>
      <c r="D3" s="95"/>
      <c r="E3" s="95"/>
      <c r="F3" s="95"/>
      <c r="G3" s="95"/>
      <c r="H3" s="95"/>
      <c r="I3" s="95"/>
      <c r="J3" s="95"/>
      <c r="K3" s="95"/>
      <c r="L3" s="95"/>
      <c r="M3" s="95"/>
      <c r="N3" s="95"/>
      <c r="O3" s="95"/>
      <c r="P3" s="95"/>
    </row>
    <row r="4" spans="1:16" x14ac:dyDescent="0.3">
      <c r="A4" s="16"/>
      <c r="B4" s="95"/>
      <c r="C4" s="25" t="s">
        <v>28</v>
      </c>
      <c r="D4" s="26" t="s">
        <v>29</v>
      </c>
      <c r="E4" s="26" t="s">
        <v>30</v>
      </c>
      <c r="F4" s="26" t="s">
        <v>31</v>
      </c>
      <c r="G4" s="11" t="s">
        <v>32</v>
      </c>
      <c r="H4" s="12"/>
      <c r="I4" s="11" t="s">
        <v>28</v>
      </c>
      <c r="J4" s="26" t="s">
        <v>29</v>
      </c>
      <c r="K4" s="26" t="s">
        <v>30</v>
      </c>
      <c r="L4" s="26" t="s">
        <v>31</v>
      </c>
      <c r="M4" s="11" t="s">
        <v>32</v>
      </c>
      <c r="N4" s="95"/>
      <c r="O4" s="95"/>
      <c r="P4" s="95"/>
    </row>
    <row r="5" spans="1:16" x14ac:dyDescent="0.3">
      <c r="A5" s="19"/>
      <c r="B5" s="95"/>
      <c r="C5" s="28" t="s">
        <v>36</v>
      </c>
      <c r="D5" s="15" t="s">
        <v>36</v>
      </c>
      <c r="E5" s="15" t="s">
        <v>36</v>
      </c>
      <c r="F5" s="15" t="s">
        <v>36</v>
      </c>
      <c r="G5" s="14" t="s">
        <v>36</v>
      </c>
      <c r="H5" s="15" t="s">
        <v>35</v>
      </c>
      <c r="I5" s="235">
        <v>2017</v>
      </c>
      <c r="J5" s="236">
        <v>2017</v>
      </c>
      <c r="K5" s="235">
        <v>2017</v>
      </c>
      <c r="L5" s="235">
        <v>2017</v>
      </c>
      <c r="M5" s="235">
        <v>2017</v>
      </c>
      <c r="N5" s="95"/>
      <c r="O5" s="95"/>
      <c r="P5" s="95"/>
    </row>
    <row r="6" spans="1:16" x14ac:dyDescent="0.3">
      <c r="A6" s="23" t="s">
        <v>178</v>
      </c>
      <c r="B6" s="95"/>
      <c r="C6" s="45"/>
      <c r="D6" s="70"/>
      <c r="E6" s="70"/>
      <c r="F6" s="70"/>
      <c r="G6" s="16"/>
      <c r="H6" s="95"/>
      <c r="I6" s="16"/>
      <c r="J6" s="70"/>
      <c r="K6" s="70"/>
      <c r="L6" s="70"/>
      <c r="M6" s="19"/>
      <c r="N6" s="95"/>
      <c r="O6" s="95"/>
      <c r="P6" s="95"/>
    </row>
    <row r="7" spans="1:16" x14ac:dyDescent="0.3">
      <c r="A7" s="18" t="s">
        <v>179</v>
      </c>
      <c r="B7" s="95"/>
      <c r="C7" s="46"/>
      <c r="D7" s="359"/>
      <c r="E7" s="359"/>
      <c r="F7" s="359"/>
      <c r="G7" s="19"/>
      <c r="H7" s="95"/>
      <c r="I7" s="19"/>
      <c r="J7" s="95"/>
      <c r="K7" s="95"/>
      <c r="L7" s="95"/>
      <c r="M7" s="19"/>
      <c r="N7" s="95"/>
      <c r="O7" s="95"/>
      <c r="P7" s="95"/>
    </row>
    <row r="8" spans="1:16" x14ac:dyDescent="0.3">
      <c r="A8" s="29" t="s">
        <v>167</v>
      </c>
      <c r="B8" s="95"/>
      <c r="C8" s="46"/>
      <c r="D8" s="359"/>
      <c r="E8" s="359"/>
      <c r="F8" s="359"/>
      <c r="G8" s="19"/>
      <c r="H8" s="95"/>
      <c r="I8" s="19"/>
      <c r="J8" s="95"/>
      <c r="K8" s="95"/>
      <c r="L8" s="95"/>
      <c r="M8" s="19"/>
      <c r="N8" s="95"/>
      <c r="O8" s="95"/>
      <c r="P8" s="95"/>
    </row>
    <row r="9" spans="1:16" x14ac:dyDescent="0.3">
      <c r="A9" s="40" t="s">
        <v>168</v>
      </c>
      <c r="B9" s="95"/>
      <c r="C9" s="191">
        <v>29.74</v>
      </c>
      <c r="D9" s="447">
        <v>41.55</v>
      </c>
      <c r="E9" s="447">
        <v>42.04</v>
      </c>
      <c r="F9" s="447">
        <v>46.3</v>
      </c>
      <c r="G9" s="191">
        <v>41.78</v>
      </c>
      <c r="H9" s="191"/>
      <c r="I9" s="193">
        <v>49.07</v>
      </c>
      <c r="J9" s="52"/>
      <c r="K9" s="52"/>
      <c r="L9" s="52"/>
      <c r="M9" s="147"/>
      <c r="N9" s="95"/>
      <c r="O9" s="95"/>
      <c r="P9" s="95"/>
    </row>
    <row r="10" spans="1:16" x14ac:dyDescent="0.3">
      <c r="A10" s="40" t="s">
        <v>169</v>
      </c>
      <c r="B10" s="95"/>
      <c r="C10" s="148">
        <v>28.78</v>
      </c>
      <c r="D10" s="445">
        <v>42</v>
      </c>
      <c r="E10" s="445">
        <v>41.25</v>
      </c>
      <c r="F10" s="441">
        <v>46.28</v>
      </c>
      <c r="G10" s="149">
        <v>39.25</v>
      </c>
      <c r="H10" s="53"/>
      <c r="I10" s="149">
        <v>48.75</v>
      </c>
      <c r="J10" s="53"/>
      <c r="K10" s="53"/>
      <c r="L10" s="53"/>
      <c r="M10" s="149"/>
      <c r="N10" s="95"/>
      <c r="O10" s="95"/>
      <c r="P10" s="95"/>
    </row>
    <row r="11" spans="1:16" x14ac:dyDescent="0.3">
      <c r="A11" s="40" t="s">
        <v>170</v>
      </c>
      <c r="B11" s="95"/>
      <c r="C11" s="148">
        <v>28.65</v>
      </c>
      <c r="D11" s="445">
        <v>41.21</v>
      </c>
      <c r="E11" s="445">
        <v>41.67</v>
      </c>
      <c r="F11" s="441">
        <v>45.96</v>
      </c>
      <c r="G11" s="149">
        <v>38.76</v>
      </c>
      <c r="H11" s="53"/>
      <c r="I11" s="149">
        <v>48.18</v>
      </c>
      <c r="J11" s="53"/>
      <c r="K11" s="53"/>
      <c r="L11" s="53"/>
      <c r="M11" s="149"/>
      <c r="N11" s="95"/>
      <c r="O11" s="95"/>
      <c r="P11" s="95"/>
    </row>
    <row r="12" spans="1:16" ht="19.8" x14ac:dyDescent="0.3">
      <c r="A12" s="40" t="s">
        <v>276</v>
      </c>
      <c r="B12" s="95"/>
      <c r="C12" s="148">
        <v>25.66</v>
      </c>
      <c r="D12" s="445">
        <v>37.270000000000003</v>
      </c>
      <c r="E12" s="445">
        <v>39.89</v>
      </c>
      <c r="F12" s="441">
        <v>43.78</v>
      </c>
      <c r="G12" s="149">
        <v>34.93</v>
      </c>
      <c r="H12" s="53"/>
      <c r="I12" s="149">
        <v>48.24</v>
      </c>
      <c r="J12" s="53"/>
      <c r="K12" s="53"/>
      <c r="L12" s="53"/>
      <c r="M12" s="149"/>
      <c r="N12" s="95"/>
      <c r="O12" s="95"/>
      <c r="P12" s="95"/>
    </row>
    <row r="13" spans="1:16" x14ac:dyDescent="0.3">
      <c r="A13" s="57" t="s">
        <v>180</v>
      </c>
      <c r="B13" s="95"/>
      <c r="C13" s="148">
        <v>28.21</v>
      </c>
      <c r="D13" s="445">
        <v>40.770000000000003</v>
      </c>
      <c r="E13" s="445">
        <v>41.35</v>
      </c>
      <c r="F13" s="441">
        <v>45.89</v>
      </c>
      <c r="G13" s="149">
        <v>38.57</v>
      </c>
      <c r="H13" s="53"/>
      <c r="I13" s="149">
        <v>48.46</v>
      </c>
      <c r="J13" s="53"/>
      <c r="K13" s="53"/>
      <c r="L13" s="53"/>
      <c r="M13" s="149"/>
      <c r="N13" s="95"/>
      <c r="O13" s="95"/>
      <c r="P13" s="95"/>
    </row>
    <row r="14" spans="1:16" x14ac:dyDescent="0.3">
      <c r="A14" s="29" t="s">
        <v>172</v>
      </c>
      <c r="B14" s="95"/>
      <c r="C14" s="350"/>
      <c r="D14" s="446"/>
      <c r="E14" s="446"/>
      <c r="F14" s="442"/>
      <c r="G14" s="393"/>
      <c r="H14" s="175"/>
      <c r="I14" s="393"/>
      <c r="J14" s="95"/>
      <c r="K14" s="95"/>
      <c r="L14" s="95"/>
      <c r="M14" s="19"/>
      <c r="N14" s="95"/>
      <c r="O14" s="95"/>
      <c r="P14" s="95"/>
    </row>
    <row r="15" spans="1:16" x14ac:dyDescent="0.3">
      <c r="A15" s="40" t="s">
        <v>168</v>
      </c>
      <c r="B15" s="95"/>
      <c r="C15" s="191">
        <v>11.86</v>
      </c>
      <c r="D15" s="447">
        <v>14.88</v>
      </c>
      <c r="E15" s="447">
        <v>13.87</v>
      </c>
      <c r="F15" s="447">
        <v>20.79</v>
      </c>
      <c r="G15" s="191">
        <v>15.84</v>
      </c>
      <c r="H15" s="191"/>
      <c r="I15" s="193">
        <v>22.59</v>
      </c>
      <c r="J15" s="52"/>
      <c r="K15" s="52"/>
      <c r="L15" s="52"/>
      <c r="M15" s="147"/>
      <c r="N15" s="95"/>
      <c r="O15" s="95"/>
      <c r="P15" s="95"/>
    </row>
    <row r="16" spans="1:16" x14ac:dyDescent="0.3">
      <c r="A16" s="40" t="s">
        <v>169</v>
      </c>
      <c r="B16" s="95"/>
      <c r="C16" s="48">
        <v>3.47</v>
      </c>
      <c r="D16" s="423">
        <v>7.73</v>
      </c>
      <c r="E16" s="423">
        <v>10.63</v>
      </c>
      <c r="F16" s="443">
        <v>11.97</v>
      </c>
      <c r="G16" s="23">
        <v>8.56</v>
      </c>
      <c r="H16" s="53"/>
      <c r="I16" s="23">
        <v>15.35</v>
      </c>
      <c r="J16" s="53"/>
      <c r="K16" s="53"/>
      <c r="L16" s="53"/>
      <c r="M16" s="149"/>
      <c r="N16" s="95"/>
      <c r="O16" s="95"/>
      <c r="P16" s="95"/>
    </row>
    <row r="17" spans="1:16" x14ac:dyDescent="0.3">
      <c r="A17" s="40" t="s">
        <v>170</v>
      </c>
      <c r="B17" s="95"/>
      <c r="C17" s="148">
        <v>7.05</v>
      </c>
      <c r="D17" s="445">
        <v>15.68</v>
      </c>
      <c r="E17" s="445">
        <v>11.45</v>
      </c>
      <c r="F17" s="441">
        <v>16.34</v>
      </c>
      <c r="G17" s="149">
        <v>12.4</v>
      </c>
      <c r="H17" s="53"/>
      <c r="I17" s="149">
        <v>18.12</v>
      </c>
      <c r="J17" s="53"/>
      <c r="K17" s="53"/>
      <c r="L17" s="53"/>
      <c r="M17" s="149"/>
      <c r="N17" s="95"/>
      <c r="O17" s="95"/>
      <c r="P17" s="95"/>
    </row>
    <row r="18" spans="1:16" ht="19.8" x14ac:dyDescent="0.3">
      <c r="A18" s="40" t="s">
        <v>276</v>
      </c>
      <c r="B18" s="95"/>
      <c r="C18" s="148">
        <v>23.47</v>
      </c>
      <c r="D18" s="445">
        <v>23.64</v>
      </c>
      <c r="E18" s="445">
        <v>22.5</v>
      </c>
      <c r="F18" s="441">
        <v>24.56</v>
      </c>
      <c r="G18" s="149">
        <v>23.51</v>
      </c>
      <c r="H18" s="53"/>
      <c r="I18" s="149">
        <v>21.52</v>
      </c>
      <c r="J18" s="53"/>
      <c r="K18" s="53"/>
      <c r="L18" s="53"/>
      <c r="M18" s="149"/>
      <c r="N18" s="95"/>
      <c r="O18" s="95"/>
      <c r="P18" s="95"/>
    </row>
    <row r="19" spans="1:16" x14ac:dyDescent="0.3">
      <c r="A19" s="57" t="s">
        <v>181</v>
      </c>
      <c r="B19" s="95"/>
      <c r="C19" s="148">
        <v>8.1199999999999992</v>
      </c>
      <c r="D19" s="445">
        <v>14.84</v>
      </c>
      <c r="E19" s="445">
        <v>12.44</v>
      </c>
      <c r="F19" s="441">
        <v>17.309999999999999</v>
      </c>
      <c r="G19" s="149">
        <v>13.15</v>
      </c>
      <c r="H19" s="53"/>
      <c r="I19" s="149">
        <v>19.329999999999998</v>
      </c>
      <c r="J19" s="53"/>
      <c r="K19" s="53"/>
      <c r="L19" s="53"/>
      <c r="M19" s="149"/>
      <c r="N19" s="95"/>
      <c r="O19" s="95"/>
      <c r="P19" s="95"/>
    </row>
    <row r="20" spans="1:16" x14ac:dyDescent="0.3">
      <c r="A20" s="18" t="s">
        <v>174</v>
      </c>
      <c r="B20" s="95"/>
      <c r="C20" s="350"/>
      <c r="D20" s="446"/>
      <c r="E20" s="446"/>
      <c r="F20" s="442"/>
      <c r="G20" s="393"/>
      <c r="H20" s="175"/>
      <c r="I20" s="393"/>
      <c r="J20" s="95"/>
      <c r="K20" s="95"/>
      <c r="L20" s="95"/>
      <c r="M20" s="19"/>
      <c r="N20" s="95"/>
      <c r="O20" s="95"/>
      <c r="P20" s="95"/>
    </row>
    <row r="21" spans="1:16" x14ac:dyDescent="0.3">
      <c r="A21" s="29" t="s">
        <v>168</v>
      </c>
      <c r="B21" s="95"/>
      <c r="C21" s="191">
        <v>19.41</v>
      </c>
      <c r="D21" s="447">
        <v>25.57</v>
      </c>
      <c r="E21" s="447">
        <v>27.6</v>
      </c>
      <c r="F21" s="447">
        <v>34.28</v>
      </c>
      <c r="G21" s="191">
        <v>28.15</v>
      </c>
      <c r="H21" s="191"/>
      <c r="I21" s="193">
        <v>35.47</v>
      </c>
      <c r="J21" s="52"/>
      <c r="K21" s="52"/>
      <c r="L21" s="52"/>
      <c r="M21" s="147"/>
      <c r="N21" s="95"/>
      <c r="O21" s="95"/>
      <c r="P21" s="95"/>
    </row>
    <row r="22" spans="1:16" x14ac:dyDescent="0.3">
      <c r="A22" s="29" t="s">
        <v>169</v>
      </c>
      <c r="B22" s="95"/>
      <c r="C22" s="148">
        <v>26</v>
      </c>
      <c r="D22" s="445">
        <v>38.380000000000003</v>
      </c>
      <c r="E22" s="445">
        <v>37.33</v>
      </c>
      <c r="F22" s="441">
        <v>41.96</v>
      </c>
      <c r="G22" s="149">
        <v>35.65</v>
      </c>
      <c r="H22" s="53"/>
      <c r="I22" s="149">
        <v>44.79</v>
      </c>
      <c r="J22" s="53"/>
      <c r="K22" s="53"/>
      <c r="L22" s="53"/>
      <c r="M22" s="149"/>
      <c r="N22" s="95"/>
      <c r="O22" s="95"/>
      <c r="P22" s="95"/>
    </row>
    <row r="23" spans="1:16" x14ac:dyDescent="0.3">
      <c r="A23" s="29" t="s">
        <v>170</v>
      </c>
      <c r="B23" s="95"/>
      <c r="C23" s="148">
        <v>23.02</v>
      </c>
      <c r="D23" s="445">
        <v>34.31</v>
      </c>
      <c r="E23" s="445">
        <v>32.81</v>
      </c>
      <c r="F23" s="441">
        <v>38.159999999999997</v>
      </c>
      <c r="G23" s="149">
        <v>31.61</v>
      </c>
      <c r="H23" s="53"/>
      <c r="I23" s="149">
        <v>40.49</v>
      </c>
      <c r="J23" s="53"/>
      <c r="K23" s="53"/>
      <c r="L23" s="53"/>
      <c r="M23" s="149"/>
      <c r="N23" s="95"/>
      <c r="O23" s="95"/>
      <c r="P23" s="95"/>
    </row>
    <row r="24" spans="1:16" ht="19.8" x14ac:dyDescent="0.3">
      <c r="A24" s="29" t="s">
        <v>276</v>
      </c>
      <c r="B24" s="95"/>
      <c r="C24" s="148">
        <v>25.51</v>
      </c>
      <c r="D24" s="445">
        <v>36.270000000000003</v>
      </c>
      <c r="E24" s="445">
        <v>37.909999999999997</v>
      </c>
      <c r="F24" s="441">
        <v>41.69</v>
      </c>
      <c r="G24" s="149">
        <v>33.96</v>
      </c>
      <c r="H24" s="53"/>
      <c r="I24" s="149">
        <v>43.81</v>
      </c>
      <c r="J24" s="53"/>
      <c r="K24" s="53"/>
      <c r="L24" s="53"/>
      <c r="M24" s="149"/>
      <c r="N24" s="95"/>
      <c r="O24" s="95"/>
      <c r="P24" s="95"/>
    </row>
    <row r="25" spans="1:16" x14ac:dyDescent="0.3">
      <c r="A25" s="40" t="s">
        <v>182</v>
      </c>
      <c r="B25" s="95"/>
      <c r="C25" s="148">
        <v>24</v>
      </c>
      <c r="D25" s="445">
        <v>35.07</v>
      </c>
      <c r="E25" s="445">
        <v>34</v>
      </c>
      <c r="F25" s="441">
        <v>39</v>
      </c>
      <c r="G25" s="149">
        <v>32.71</v>
      </c>
      <c r="H25" s="53"/>
      <c r="I25" s="149">
        <v>41.13</v>
      </c>
      <c r="J25" s="53"/>
      <c r="K25" s="53"/>
      <c r="L25" s="53"/>
      <c r="M25" s="149"/>
      <c r="N25" s="95"/>
      <c r="O25" s="95"/>
      <c r="P25" s="95"/>
    </row>
    <row r="26" spans="1:16" x14ac:dyDescent="0.3">
      <c r="A26" s="24"/>
      <c r="B26" s="95"/>
      <c r="C26" s="350"/>
      <c r="D26" s="446"/>
      <c r="E26" s="446"/>
      <c r="F26" s="442"/>
      <c r="G26" s="393"/>
      <c r="H26" s="175"/>
      <c r="I26" s="393"/>
      <c r="J26" s="95"/>
      <c r="K26" s="95"/>
      <c r="L26" s="95"/>
      <c r="M26" s="19"/>
      <c r="N26" s="95"/>
      <c r="O26" s="95"/>
      <c r="P26" s="95"/>
    </row>
    <row r="27" spans="1:16" ht="33.6" x14ac:dyDescent="0.3">
      <c r="A27" s="18" t="s">
        <v>277</v>
      </c>
      <c r="B27" s="95"/>
      <c r="C27" s="191">
        <v>1.64</v>
      </c>
      <c r="D27" s="447">
        <v>0.12</v>
      </c>
      <c r="E27" s="447">
        <v>1.55</v>
      </c>
      <c r="F27" s="447">
        <v>0.32</v>
      </c>
      <c r="G27" s="191">
        <v>0.92</v>
      </c>
      <c r="H27" s="191"/>
      <c r="I27" s="193">
        <v>0.34</v>
      </c>
      <c r="J27" s="52"/>
      <c r="K27" s="52"/>
      <c r="L27" s="52"/>
      <c r="M27" s="147"/>
      <c r="N27" s="95"/>
      <c r="O27" s="95"/>
      <c r="P27" s="95"/>
    </row>
    <row r="28" spans="1:16" x14ac:dyDescent="0.3">
      <c r="A28" s="24"/>
      <c r="B28" s="95"/>
      <c r="C28" s="350"/>
      <c r="D28" s="446"/>
      <c r="E28" s="446"/>
      <c r="F28" s="442"/>
      <c r="G28" s="393"/>
      <c r="H28" s="175"/>
      <c r="I28" s="393"/>
      <c r="J28" s="95"/>
      <c r="K28" s="95"/>
      <c r="L28" s="95"/>
      <c r="M28" s="19"/>
      <c r="N28" s="95"/>
      <c r="O28" s="95"/>
      <c r="P28" s="95"/>
    </row>
    <row r="29" spans="1:16" x14ac:dyDescent="0.3">
      <c r="A29" s="18" t="s">
        <v>183</v>
      </c>
      <c r="B29" s="95"/>
      <c r="C29" s="148"/>
      <c r="D29" s="445"/>
      <c r="E29" s="445"/>
      <c r="F29" s="441"/>
      <c r="G29" s="149"/>
      <c r="H29" s="53"/>
      <c r="I29" s="149"/>
      <c r="J29" s="131"/>
      <c r="K29" s="131"/>
      <c r="L29" s="131"/>
      <c r="M29" s="146"/>
      <c r="N29" s="95"/>
      <c r="O29" s="95"/>
      <c r="P29" s="95"/>
    </row>
    <row r="30" spans="1:16" x14ac:dyDescent="0.3">
      <c r="A30" s="29" t="s">
        <v>168</v>
      </c>
      <c r="B30" s="95"/>
      <c r="C30" s="148">
        <v>2.0299999999999998</v>
      </c>
      <c r="D30" s="445">
        <v>1.92</v>
      </c>
      <c r="E30" s="445">
        <v>2.74</v>
      </c>
      <c r="F30" s="441">
        <v>2.9</v>
      </c>
      <c r="G30" s="149">
        <v>2.4700000000000002</v>
      </c>
      <c r="H30" s="53"/>
      <c r="I30" s="149">
        <v>3.16</v>
      </c>
      <c r="J30" s="53"/>
      <c r="K30" s="53"/>
      <c r="L30" s="53"/>
      <c r="M30" s="149"/>
      <c r="N30" s="95"/>
      <c r="O30" s="95"/>
      <c r="P30" s="95"/>
    </row>
    <row r="31" spans="1:16" x14ac:dyDescent="0.3">
      <c r="A31" s="29" t="s">
        <v>169</v>
      </c>
      <c r="B31" s="95"/>
      <c r="C31" s="148">
        <v>2.09</v>
      </c>
      <c r="D31" s="445">
        <v>1.77</v>
      </c>
      <c r="E31" s="445">
        <v>1.95</v>
      </c>
      <c r="F31" s="441">
        <v>2.63</v>
      </c>
      <c r="G31" s="149">
        <v>2.12</v>
      </c>
      <c r="H31" s="53"/>
      <c r="I31" s="149">
        <v>3.27</v>
      </c>
      <c r="J31" s="53"/>
      <c r="K31" s="53"/>
      <c r="L31" s="53"/>
      <c r="M31" s="149"/>
      <c r="N31" s="95"/>
      <c r="O31" s="95"/>
      <c r="P31" s="95"/>
    </row>
    <row r="32" spans="1:16" x14ac:dyDescent="0.3">
      <c r="A32" s="29" t="s">
        <v>170</v>
      </c>
      <c r="B32" s="95"/>
      <c r="C32" s="148">
        <v>1.98</v>
      </c>
      <c r="D32" s="445">
        <v>2.02</v>
      </c>
      <c r="E32" s="445">
        <v>2.72</v>
      </c>
      <c r="F32" s="441">
        <v>2.91</v>
      </c>
      <c r="G32" s="149">
        <v>2.37</v>
      </c>
      <c r="H32" s="53"/>
      <c r="I32" s="149">
        <v>2.85</v>
      </c>
      <c r="J32" s="53"/>
      <c r="K32" s="53"/>
      <c r="L32" s="53"/>
      <c r="M32" s="149"/>
      <c r="N32" s="95"/>
      <c r="O32" s="95"/>
      <c r="P32" s="95"/>
    </row>
    <row r="33" spans="1:16" ht="19.8" x14ac:dyDescent="0.3">
      <c r="A33" s="29" t="s">
        <v>278</v>
      </c>
      <c r="B33" s="95"/>
      <c r="C33" s="148">
        <v>2.1</v>
      </c>
      <c r="D33" s="445">
        <v>1.95</v>
      </c>
      <c r="E33" s="445">
        <v>2.73</v>
      </c>
      <c r="F33" s="441">
        <v>2.82</v>
      </c>
      <c r="G33" s="149">
        <v>2.38</v>
      </c>
      <c r="H33" s="53"/>
      <c r="I33" s="149">
        <v>3.03</v>
      </c>
      <c r="J33" s="53"/>
      <c r="K33" s="53"/>
      <c r="L33" s="53"/>
      <c r="M33" s="149"/>
      <c r="N33" s="95"/>
      <c r="O33" s="95"/>
      <c r="P33" s="95"/>
    </row>
    <row r="34" spans="1:16" x14ac:dyDescent="0.3">
      <c r="A34" s="40" t="s">
        <v>184</v>
      </c>
      <c r="B34" s="95"/>
      <c r="C34" s="148">
        <v>2.02</v>
      </c>
      <c r="D34" s="445">
        <v>1.96</v>
      </c>
      <c r="E34" s="445">
        <v>2.67</v>
      </c>
      <c r="F34" s="441">
        <v>2.87</v>
      </c>
      <c r="G34" s="149">
        <v>2.38</v>
      </c>
      <c r="H34" s="53"/>
      <c r="I34" s="149">
        <v>3.02</v>
      </c>
      <c r="J34" s="53"/>
      <c r="K34" s="53"/>
      <c r="L34" s="53"/>
      <c r="M34" s="149"/>
      <c r="N34" s="95"/>
      <c r="O34" s="95"/>
      <c r="P34" s="95"/>
    </row>
    <row r="35" spans="1:16" x14ac:dyDescent="0.3">
      <c r="A35" s="24"/>
      <c r="B35" s="95"/>
      <c r="C35" s="350"/>
      <c r="D35" s="446"/>
      <c r="E35" s="446"/>
      <c r="F35" s="442"/>
      <c r="G35" s="393"/>
      <c r="H35" s="175"/>
      <c r="I35" s="393"/>
      <c r="J35" s="95"/>
      <c r="K35" s="95"/>
      <c r="L35" s="95"/>
      <c r="M35" s="19"/>
      <c r="N35" s="95"/>
      <c r="O35" s="95"/>
      <c r="P35" s="95"/>
    </row>
    <row r="36" spans="1:16" x14ac:dyDescent="0.3">
      <c r="A36" s="18" t="s">
        <v>185</v>
      </c>
      <c r="B36" s="95"/>
      <c r="C36" s="191">
        <v>21.39</v>
      </c>
      <c r="D36" s="447">
        <v>29.7</v>
      </c>
      <c r="E36" s="447">
        <v>29.58</v>
      </c>
      <c r="F36" s="447">
        <v>33.61</v>
      </c>
      <c r="G36" s="191">
        <v>28.39</v>
      </c>
      <c r="H36" s="191"/>
      <c r="I36" s="193">
        <v>35.54</v>
      </c>
      <c r="J36" s="52"/>
      <c r="K36" s="52"/>
      <c r="L36" s="52"/>
      <c r="M36" s="147"/>
      <c r="N36" s="95"/>
      <c r="O36" s="95"/>
      <c r="P36" s="95"/>
    </row>
    <row r="37" spans="1:16" x14ac:dyDescent="0.3">
      <c r="A37" s="24"/>
      <c r="B37" s="95"/>
      <c r="C37" s="350"/>
      <c r="D37" s="446"/>
      <c r="E37" s="446"/>
      <c r="F37" s="442"/>
      <c r="G37" s="393"/>
      <c r="H37" s="175"/>
      <c r="I37" s="393"/>
      <c r="J37" s="95"/>
      <c r="K37" s="95"/>
      <c r="L37" s="95"/>
      <c r="M37" s="19"/>
      <c r="N37" s="95"/>
      <c r="O37" s="95"/>
      <c r="P37" s="95"/>
    </row>
    <row r="38" spans="1:16" x14ac:dyDescent="0.3">
      <c r="A38" s="18" t="s">
        <v>186</v>
      </c>
      <c r="B38" s="95"/>
      <c r="C38" s="350"/>
      <c r="D38" s="446"/>
      <c r="E38" s="446"/>
      <c r="F38" s="442"/>
      <c r="G38" s="393"/>
      <c r="H38" s="175"/>
      <c r="I38" s="393"/>
      <c r="J38" s="95"/>
      <c r="K38" s="95"/>
      <c r="L38" s="95"/>
      <c r="M38" s="19"/>
      <c r="N38" s="95"/>
      <c r="O38" s="95"/>
      <c r="P38" s="95"/>
    </row>
    <row r="39" spans="1:16" x14ac:dyDescent="0.3">
      <c r="A39" s="29" t="s">
        <v>187</v>
      </c>
      <c r="B39" s="95"/>
      <c r="C39" s="191">
        <v>33.630000000000003</v>
      </c>
      <c r="D39" s="447">
        <v>45.64</v>
      </c>
      <c r="E39" s="447">
        <v>44.94</v>
      </c>
      <c r="F39" s="447">
        <v>49.29</v>
      </c>
      <c r="G39" s="191">
        <v>43.47</v>
      </c>
      <c r="H39" s="191"/>
      <c r="I39" s="193">
        <v>51.78</v>
      </c>
      <c r="J39" s="52"/>
      <c r="K39" s="52"/>
      <c r="L39" s="52"/>
      <c r="M39" s="147"/>
      <c r="N39" s="95"/>
      <c r="O39" s="95"/>
      <c r="P39" s="95"/>
    </row>
    <row r="40" spans="1:16" x14ac:dyDescent="0.3">
      <c r="A40" s="29" t="s">
        <v>188</v>
      </c>
      <c r="B40" s="95"/>
      <c r="C40" s="148">
        <v>2.09</v>
      </c>
      <c r="D40" s="445">
        <v>1.95</v>
      </c>
      <c r="E40" s="445">
        <v>2.81</v>
      </c>
      <c r="F40" s="441">
        <v>2.98</v>
      </c>
      <c r="G40" s="149">
        <v>2.46</v>
      </c>
      <c r="H40" s="53"/>
      <c r="I40" s="149">
        <v>3.32</v>
      </c>
      <c r="J40" s="53"/>
      <c r="K40" s="53"/>
      <c r="L40" s="53"/>
      <c r="M40" s="149"/>
      <c r="N40" s="95"/>
      <c r="O40" s="95"/>
      <c r="P40" s="95"/>
    </row>
    <row r="41" spans="1:16" ht="19.8" x14ac:dyDescent="0.3">
      <c r="A41" s="51" t="s">
        <v>279</v>
      </c>
      <c r="B41" s="95"/>
      <c r="C41" s="165">
        <v>13.95</v>
      </c>
      <c r="D41" s="166">
        <v>17.52</v>
      </c>
      <c r="E41" s="166">
        <v>17.04</v>
      </c>
      <c r="F41" s="444">
        <v>20.96</v>
      </c>
      <c r="G41" s="167">
        <v>17.399999999999999</v>
      </c>
      <c r="H41" s="53"/>
      <c r="I41" s="167">
        <v>22.93</v>
      </c>
      <c r="J41" s="166"/>
      <c r="K41" s="166"/>
      <c r="L41" s="166"/>
      <c r="M41" s="167"/>
      <c r="N41" s="95"/>
      <c r="O41" s="95"/>
      <c r="P41" s="95"/>
    </row>
    <row r="42" spans="1:16" x14ac:dyDescent="0.3">
      <c r="A42" s="58"/>
      <c r="B42" s="95"/>
      <c r="C42" s="53"/>
      <c r="D42" s="53"/>
      <c r="E42" s="53"/>
      <c r="F42" s="53"/>
      <c r="G42" s="53"/>
      <c r="H42" s="53"/>
      <c r="I42" s="53"/>
      <c r="J42" s="53"/>
      <c r="K42" s="53"/>
      <c r="L42" s="53"/>
      <c r="M42" s="53"/>
      <c r="N42" s="95"/>
      <c r="O42" s="95"/>
      <c r="P42" s="95"/>
    </row>
    <row r="43" spans="1:16" x14ac:dyDescent="0.3">
      <c r="A43" s="482" t="s">
        <v>280</v>
      </c>
      <c r="B43" s="481"/>
      <c r="C43" s="481"/>
      <c r="D43" s="481"/>
      <c r="E43" s="481"/>
      <c r="F43" s="483"/>
      <c r="G43" s="483"/>
      <c r="H43" s="483"/>
      <c r="I43" s="483"/>
      <c r="J43" s="483"/>
      <c r="K43" s="483"/>
      <c r="L43" s="481"/>
      <c r="M43" s="481"/>
      <c r="N43" s="170"/>
      <c r="O43" s="59"/>
      <c r="P43" s="59"/>
    </row>
    <row r="44" spans="1:16" x14ac:dyDescent="0.3">
      <c r="A44" s="482" t="s">
        <v>281</v>
      </c>
      <c r="B44" s="481"/>
      <c r="C44" s="481"/>
      <c r="D44" s="481"/>
      <c r="E44" s="481"/>
      <c r="F44" s="483"/>
      <c r="G44" s="483"/>
      <c r="H44" s="483"/>
      <c r="I44" s="483"/>
      <c r="J44" s="483"/>
      <c r="K44" s="483"/>
      <c r="L44" s="481"/>
      <c r="M44" s="481"/>
      <c r="N44" s="170"/>
    </row>
    <row r="45" spans="1:16" x14ac:dyDescent="0.3">
      <c r="A45" s="171"/>
      <c r="B45" s="172"/>
      <c r="C45" s="172"/>
      <c r="D45" s="172"/>
      <c r="E45" s="172"/>
      <c r="F45" s="172"/>
      <c r="G45" s="172"/>
      <c r="H45" s="172"/>
      <c r="I45" s="172"/>
      <c r="J45" s="172"/>
      <c r="K45" s="172"/>
      <c r="L45" s="172"/>
      <c r="M45" s="172"/>
      <c r="N45" s="172"/>
      <c r="O45" s="172"/>
      <c r="P45" s="172"/>
    </row>
  </sheetData>
  <mergeCells count="4">
    <mergeCell ref="A1:M1"/>
    <mergeCell ref="A2:M2"/>
    <mergeCell ref="A43:M43"/>
    <mergeCell ref="A44:M44"/>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IR Package - Table of Contents</vt:lpstr>
      <vt:lpstr>Segment Income Statement</vt:lpstr>
      <vt:lpstr>Statements of Income</vt:lpstr>
      <vt:lpstr>Balance Sheets</vt:lpstr>
      <vt:lpstr>Statements of Cash Flows</vt:lpstr>
      <vt:lpstr>Net PP&amp;E</vt:lpstr>
      <vt:lpstr>North America E&amp;P Supplemental </vt:lpstr>
      <vt:lpstr>North America E&amp;P Sales Volumes</vt:lpstr>
      <vt:lpstr>North America E&amp;P  Price Realiz</vt:lpstr>
      <vt:lpstr>International E&amp;P Supplemental </vt:lpstr>
      <vt:lpstr>International E&amp;P Sales Volumes</vt:lpstr>
      <vt:lpstr>International E&amp;P Price Realiza</vt:lpstr>
      <vt:lpstr>Discontinued Operations</vt:lpstr>
      <vt:lpstr>Non-GAAP Reconciliations</vt:lpstr>
      <vt:lpstr>Non-GAAP Reconciliations 2</vt:lpstr>
      <vt:lpstr>Market Data</vt:lpstr>
      <vt:lpstr>'Balance Sheets'!Print_Area</vt:lpstr>
      <vt:lpstr>'Discontinued Operations'!Print_Area</vt:lpstr>
      <vt:lpstr>'International E&amp;P Price Realiza'!Print_Area</vt:lpstr>
      <vt:lpstr>'International E&amp;P Sales Volumes'!Print_Area</vt:lpstr>
      <vt:lpstr>'International E&amp;P Supplemental '!Print_Area</vt:lpstr>
      <vt:lpstr>'IR Package - Table of Contents'!Print_Area</vt:lpstr>
      <vt:lpstr>'Market Data'!Print_Area</vt:lpstr>
      <vt:lpstr>'Net PP&amp;E'!Print_Area</vt:lpstr>
      <vt:lpstr>'Non-GAAP Reconciliations'!Print_Area</vt:lpstr>
      <vt:lpstr>'Non-GAAP Reconciliations 2'!Print_Area</vt:lpstr>
      <vt:lpstr>'North America E&amp;P  Price Realiz'!Print_Area</vt:lpstr>
      <vt:lpstr>'North America E&amp;P Sales Volumes'!Print_Area</vt:lpstr>
      <vt:lpstr>'North America E&amp;P Supplemental '!Print_Area</vt:lpstr>
      <vt:lpstr>'Segment Income Statement'!Print_Area</vt:lpstr>
      <vt:lpstr>'Statements of Cash Flows'!Print_Area</vt:lpstr>
      <vt:lpstr>'Statements of Income'!Print_Area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MRO-MASTER WB-2016 Q4</dc:title>
  <dc:creator>Workiva - Rocio Gallardo</dc:creator>
  <cp:lastModifiedBy>Hooper, Paula P. (MRO)</cp:lastModifiedBy>
  <cp:lastPrinted>2017-05-04T23:49:59Z</cp:lastPrinted>
  <dcterms:created xsi:type="dcterms:W3CDTF">2017-02-14T00:37:07Z</dcterms:created>
  <dcterms:modified xsi:type="dcterms:W3CDTF">2017-05-05T12:37:21Z</dcterms:modified>
</cp:coreProperties>
</file>